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zulay import UEB\proyecto secado\PROYECTO AGUACATE 14 5 2020\"/>
    </mc:Choice>
  </mc:AlternateContent>
  <bookViews>
    <workbookView xWindow="0" yWindow="0" windowWidth="20490" windowHeight="7050" firstSheet="5" activeTab="6"/>
  </bookViews>
  <sheets>
    <sheet name="masa secado al natural" sheetId="9" r:id="rId1"/>
    <sheet name="humedad a tiempo t Sec nat" sheetId="38" r:id="rId2"/>
    <sheet name="humedad libre sec nat" sheetId="39" r:id="rId3"/>
    <sheet name="razon de humedad sec nat" sheetId="40" r:id="rId4"/>
    <sheet name="razon de humedad media sec nat" sheetId="41" r:id="rId5"/>
    <sheet name="MR media por superficie 2" sheetId="48" r:id="rId6"/>
    <sheet name="masa secado horno" sheetId="11" r:id="rId7"/>
    <sheet name="humedad tiempo t sec horno" sheetId="43" r:id="rId8"/>
    <sheet name="humedad libre sec horno" sheetId="44" r:id="rId9"/>
    <sheet name="Razon humedad sec horno" sheetId="45" r:id="rId10"/>
    <sheet name="MODELO CINETICO CEMENTO " sheetId="22" r:id="rId11"/>
    <sheet name="MODELO CINETICO TIERRA" sheetId="49" r:id="rId12"/>
    <sheet name="MODELO CINETICO HIERBA" sheetId="50" r:id="rId13"/>
    <sheet name="MOD CINETICO madera Horno 10 cm" sheetId="51" r:id="rId14"/>
    <sheet name="MOD CINETICO madera Horno 20 cm" sheetId="52" r:id="rId15"/>
    <sheet name="MOD CINETICO madera Horno 30 cm" sheetId="53" r:id="rId16"/>
    <sheet name="MOD CINETICO hojas Horno" sheetId="54" r:id="rId17"/>
    <sheet name="HUMEDAD-CENIZA-VOLATILES " sheetId="20" r:id="rId18"/>
    <sheet name="ANALISIS ELEMENTAL" sheetId="21" r:id="rId19"/>
    <sheet name="Hoja1" sheetId="46" r:id="rId20"/>
  </sheets>
  <definedNames>
    <definedName name="solver_adj" localSheetId="16" hidden="1">'MOD CINETICO hojas Horno'!$P$29:$P$32</definedName>
    <definedName name="solver_adj" localSheetId="13" hidden="1">'MOD CINETICO madera Horno 10 cm'!$L$29:$L$32</definedName>
    <definedName name="solver_adj" localSheetId="14" hidden="1">'MOD CINETICO madera Horno 20 cm'!$P$29:$P$32</definedName>
    <definedName name="solver_adj" localSheetId="15" hidden="1">'MOD CINETICO madera Horno 30 cm'!$P$29:$P$32</definedName>
    <definedName name="solver_adj" localSheetId="10" hidden="1">'MODELO CINETICO CEMENTO '!$P$34:$P$37</definedName>
    <definedName name="solver_adj" localSheetId="12" hidden="1">'MODELO CINETICO HIERBA'!$H$34:$H$36</definedName>
    <definedName name="solver_adj" localSheetId="11" hidden="1">'MODELO CINETICO TIERRA'!$P$34:$P$37</definedName>
    <definedName name="solver_cvg" localSheetId="16" hidden="1">0.0001</definedName>
    <definedName name="solver_cvg" localSheetId="13" hidden="1">0.0001</definedName>
    <definedName name="solver_cvg" localSheetId="14" hidden="1">0.0001</definedName>
    <definedName name="solver_cvg" localSheetId="15" hidden="1">0.0001</definedName>
    <definedName name="solver_cvg" localSheetId="10" hidden="1">0.0001</definedName>
    <definedName name="solver_cvg" localSheetId="12" hidden="1">0.0001</definedName>
    <definedName name="solver_cvg" localSheetId="11" hidden="1">0.0001</definedName>
    <definedName name="solver_drv" localSheetId="16" hidden="1">1</definedName>
    <definedName name="solver_drv" localSheetId="13" hidden="1">1</definedName>
    <definedName name="solver_drv" localSheetId="14" hidden="1">1</definedName>
    <definedName name="solver_drv" localSheetId="15" hidden="1">1</definedName>
    <definedName name="solver_drv" localSheetId="10" hidden="1">1</definedName>
    <definedName name="solver_drv" localSheetId="12" hidden="1">1</definedName>
    <definedName name="solver_drv" localSheetId="11" hidden="1">1</definedName>
    <definedName name="solver_eng" localSheetId="16" hidden="1">1</definedName>
    <definedName name="solver_eng" localSheetId="13" hidden="1">1</definedName>
    <definedName name="solver_eng" localSheetId="14" hidden="1">1</definedName>
    <definedName name="solver_eng" localSheetId="15" hidden="1">1</definedName>
    <definedName name="solver_eng" localSheetId="10" hidden="1">1</definedName>
    <definedName name="solver_eng" localSheetId="12" hidden="1">1</definedName>
    <definedName name="solver_eng" localSheetId="11" hidden="1">1</definedName>
    <definedName name="solver_est" localSheetId="16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0" hidden="1">1</definedName>
    <definedName name="solver_est" localSheetId="12" hidden="1">1</definedName>
    <definedName name="solver_est" localSheetId="11" hidden="1">1</definedName>
    <definedName name="solver_itr" localSheetId="16" hidden="1">2147483647</definedName>
    <definedName name="solver_itr" localSheetId="13" hidden="1">2147483647</definedName>
    <definedName name="solver_itr" localSheetId="14" hidden="1">2147483647</definedName>
    <definedName name="solver_itr" localSheetId="15" hidden="1">2147483647</definedName>
    <definedName name="solver_itr" localSheetId="10" hidden="1">2147483647</definedName>
    <definedName name="solver_itr" localSheetId="12" hidden="1">2147483647</definedName>
    <definedName name="solver_itr" localSheetId="11" hidden="1">2147483647</definedName>
    <definedName name="solver_mip" localSheetId="16" hidden="1">2147483647</definedName>
    <definedName name="solver_mip" localSheetId="13" hidden="1">2147483647</definedName>
    <definedName name="solver_mip" localSheetId="14" hidden="1">2147483647</definedName>
    <definedName name="solver_mip" localSheetId="15" hidden="1">2147483647</definedName>
    <definedName name="solver_mip" localSheetId="10" hidden="1">2147483647</definedName>
    <definedName name="solver_mip" localSheetId="12" hidden="1">2147483647</definedName>
    <definedName name="solver_mip" localSheetId="11" hidden="1">2147483647</definedName>
    <definedName name="solver_mni" localSheetId="16" hidden="1">30</definedName>
    <definedName name="solver_mni" localSheetId="13" hidden="1">30</definedName>
    <definedName name="solver_mni" localSheetId="14" hidden="1">30</definedName>
    <definedName name="solver_mni" localSheetId="15" hidden="1">30</definedName>
    <definedName name="solver_mni" localSheetId="10" hidden="1">30</definedName>
    <definedName name="solver_mni" localSheetId="12" hidden="1">30</definedName>
    <definedName name="solver_mni" localSheetId="11" hidden="1">30</definedName>
    <definedName name="solver_mrt" localSheetId="16" hidden="1">0.075</definedName>
    <definedName name="solver_mrt" localSheetId="13" hidden="1">0.075</definedName>
    <definedName name="solver_mrt" localSheetId="14" hidden="1">0.075</definedName>
    <definedName name="solver_mrt" localSheetId="15" hidden="1">0.075</definedName>
    <definedName name="solver_mrt" localSheetId="10" hidden="1">0.075</definedName>
    <definedName name="solver_mrt" localSheetId="12" hidden="1">0.075</definedName>
    <definedName name="solver_mrt" localSheetId="11" hidden="1">0.075</definedName>
    <definedName name="solver_msl" localSheetId="16" hidden="1">2</definedName>
    <definedName name="solver_msl" localSheetId="13" hidden="1">2</definedName>
    <definedName name="solver_msl" localSheetId="14" hidden="1">2</definedName>
    <definedName name="solver_msl" localSheetId="15" hidden="1">2</definedName>
    <definedName name="solver_msl" localSheetId="10" hidden="1">2</definedName>
    <definedName name="solver_msl" localSheetId="12" hidden="1">2</definedName>
    <definedName name="solver_msl" localSheetId="11" hidden="1">2</definedName>
    <definedName name="solver_neg" localSheetId="16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0" hidden="1">1</definedName>
    <definedName name="solver_neg" localSheetId="12" hidden="1">1</definedName>
    <definedName name="solver_neg" localSheetId="11" hidden="1">1</definedName>
    <definedName name="solver_nod" localSheetId="16" hidden="1">2147483647</definedName>
    <definedName name="solver_nod" localSheetId="13" hidden="1">2147483647</definedName>
    <definedName name="solver_nod" localSheetId="14" hidden="1">2147483647</definedName>
    <definedName name="solver_nod" localSheetId="15" hidden="1">2147483647</definedName>
    <definedName name="solver_nod" localSheetId="10" hidden="1">2147483647</definedName>
    <definedName name="solver_nod" localSheetId="12" hidden="1">2147483647</definedName>
    <definedName name="solver_nod" localSheetId="11" hidden="1">2147483647</definedName>
    <definedName name="solver_num" localSheetId="16" hidden="1">0</definedName>
    <definedName name="solver_num" localSheetId="13" hidden="1">0</definedName>
    <definedName name="solver_num" localSheetId="14" hidden="1">0</definedName>
    <definedName name="solver_num" localSheetId="15" hidden="1">0</definedName>
    <definedName name="solver_num" localSheetId="10" hidden="1">0</definedName>
    <definedName name="solver_num" localSheetId="12" hidden="1">0</definedName>
    <definedName name="solver_num" localSheetId="11" hidden="1">0</definedName>
    <definedName name="solver_nwt" localSheetId="16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0" hidden="1">1</definedName>
    <definedName name="solver_nwt" localSheetId="12" hidden="1">1</definedName>
    <definedName name="solver_nwt" localSheetId="11" hidden="1">1</definedName>
    <definedName name="solver_opt" localSheetId="16" hidden="1">'MOD CINETICO hojas Horno'!$Q$29</definedName>
    <definedName name="solver_opt" localSheetId="13" hidden="1">'MOD CINETICO madera Horno 10 cm'!$M$29</definedName>
    <definedName name="solver_opt" localSheetId="14" hidden="1">'MOD CINETICO madera Horno 20 cm'!$Q$29</definedName>
    <definedName name="solver_opt" localSheetId="15" hidden="1">'MOD CINETICO madera Horno 30 cm'!$Q$29</definedName>
    <definedName name="solver_opt" localSheetId="10" hidden="1">'MODELO CINETICO CEMENTO '!$Q$34</definedName>
    <definedName name="solver_opt" localSheetId="12" hidden="1">'MODELO CINETICO HIERBA'!$I$34</definedName>
    <definedName name="solver_opt" localSheetId="11" hidden="1">'MODELO CINETICO TIERRA'!$Q$34</definedName>
    <definedName name="solver_pre" localSheetId="16" hidden="1">0.000001</definedName>
    <definedName name="solver_pre" localSheetId="13" hidden="1">0.000001</definedName>
    <definedName name="solver_pre" localSheetId="14" hidden="1">0.000001</definedName>
    <definedName name="solver_pre" localSheetId="15" hidden="1">0.000001</definedName>
    <definedName name="solver_pre" localSheetId="10" hidden="1">0.000001</definedName>
    <definedName name="solver_pre" localSheetId="12" hidden="1">0.000001</definedName>
    <definedName name="solver_pre" localSheetId="11" hidden="1">0.000001</definedName>
    <definedName name="solver_rbv" localSheetId="16" hidden="1">1</definedName>
    <definedName name="solver_rbv" localSheetId="13" hidden="1">1</definedName>
    <definedName name="solver_rbv" localSheetId="14" hidden="1">1</definedName>
    <definedName name="solver_rbv" localSheetId="15" hidden="1">1</definedName>
    <definedName name="solver_rbv" localSheetId="10" hidden="1">1</definedName>
    <definedName name="solver_rbv" localSheetId="12" hidden="1">1</definedName>
    <definedName name="solver_rbv" localSheetId="11" hidden="1">1</definedName>
    <definedName name="solver_rlx" localSheetId="16" hidden="1">2</definedName>
    <definedName name="solver_rlx" localSheetId="13" hidden="1">2</definedName>
    <definedName name="solver_rlx" localSheetId="14" hidden="1">2</definedName>
    <definedName name="solver_rlx" localSheetId="15" hidden="1">2</definedName>
    <definedName name="solver_rlx" localSheetId="10" hidden="1">2</definedName>
    <definedName name="solver_rlx" localSheetId="12" hidden="1">2</definedName>
    <definedName name="solver_rlx" localSheetId="11" hidden="1">2</definedName>
    <definedName name="solver_rsd" localSheetId="16" hidden="1">0</definedName>
    <definedName name="solver_rsd" localSheetId="13" hidden="1">0</definedName>
    <definedName name="solver_rsd" localSheetId="14" hidden="1">0</definedName>
    <definedName name="solver_rsd" localSheetId="15" hidden="1">0</definedName>
    <definedName name="solver_rsd" localSheetId="10" hidden="1">0</definedName>
    <definedName name="solver_rsd" localSheetId="12" hidden="1">0</definedName>
    <definedName name="solver_rsd" localSheetId="11" hidden="1">0</definedName>
    <definedName name="solver_scl" localSheetId="16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0" hidden="1">1</definedName>
    <definedName name="solver_scl" localSheetId="12" hidden="1">1</definedName>
    <definedName name="solver_scl" localSheetId="11" hidden="1">1</definedName>
    <definedName name="solver_sho" localSheetId="16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0" hidden="1">2</definedName>
    <definedName name="solver_sho" localSheetId="12" hidden="1">2</definedName>
    <definedName name="solver_sho" localSheetId="11" hidden="1">2</definedName>
    <definedName name="solver_ssz" localSheetId="16" hidden="1">100</definedName>
    <definedName name="solver_ssz" localSheetId="13" hidden="1">100</definedName>
    <definedName name="solver_ssz" localSheetId="14" hidden="1">100</definedName>
    <definedName name="solver_ssz" localSheetId="15" hidden="1">100</definedName>
    <definedName name="solver_ssz" localSheetId="10" hidden="1">100</definedName>
    <definedName name="solver_ssz" localSheetId="12" hidden="1">100</definedName>
    <definedName name="solver_ssz" localSheetId="11" hidden="1">100</definedName>
    <definedName name="solver_tim" localSheetId="16" hidden="1">2147483647</definedName>
    <definedName name="solver_tim" localSheetId="13" hidden="1">2147483647</definedName>
    <definedName name="solver_tim" localSheetId="14" hidden="1">2147483647</definedName>
    <definedName name="solver_tim" localSheetId="15" hidden="1">2147483647</definedName>
    <definedName name="solver_tim" localSheetId="10" hidden="1">2147483647</definedName>
    <definedName name="solver_tim" localSheetId="12" hidden="1">2147483647</definedName>
    <definedName name="solver_tim" localSheetId="11" hidden="1">2147483647</definedName>
    <definedName name="solver_tol" localSheetId="16" hidden="1">0.01</definedName>
    <definedName name="solver_tol" localSheetId="13" hidden="1">0.01</definedName>
    <definedName name="solver_tol" localSheetId="14" hidden="1">0.01</definedName>
    <definedName name="solver_tol" localSheetId="15" hidden="1">0.01</definedName>
    <definedName name="solver_tol" localSheetId="10" hidden="1">0.01</definedName>
    <definedName name="solver_tol" localSheetId="12" hidden="1">0.01</definedName>
    <definedName name="solver_tol" localSheetId="11" hidden="1">0.01</definedName>
    <definedName name="solver_typ" localSheetId="16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0" hidden="1">2</definedName>
    <definedName name="solver_typ" localSheetId="12" hidden="1">2</definedName>
    <definedName name="solver_typ" localSheetId="11" hidden="1">2</definedName>
    <definedName name="solver_val" localSheetId="16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0" hidden="1">0</definedName>
    <definedName name="solver_val" localSheetId="12" hidden="1">0</definedName>
    <definedName name="solver_val" localSheetId="11" hidden="1">0</definedName>
    <definedName name="solver_ver" localSheetId="16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0" hidden="1">3</definedName>
    <definedName name="solver_ver" localSheetId="12" hidden="1">3</definedName>
    <definedName name="solver_ver" localSheetId="1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0" i="20" l="1"/>
  <c r="AD48" i="20"/>
  <c r="AD46" i="20"/>
  <c r="U51" i="20"/>
  <c r="T51" i="20"/>
  <c r="AD51" i="20" s="1"/>
  <c r="U50" i="20"/>
  <c r="T50" i="20"/>
  <c r="U49" i="20"/>
  <c r="T49" i="20"/>
  <c r="AD49" i="20" s="1"/>
  <c r="U48" i="20"/>
  <c r="T48" i="20"/>
  <c r="U47" i="20"/>
  <c r="T47" i="20"/>
  <c r="AD47" i="20" s="1"/>
  <c r="U46" i="20"/>
  <c r="T46" i="20"/>
  <c r="U45" i="20"/>
  <c r="T45" i="20"/>
  <c r="AD45" i="20" s="1"/>
  <c r="P51" i="20"/>
  <c r="O51" i="20"/>
  <c r="P50" i="20"/>
  <c r="O50" i="20"/>
  <c r="P49" i="20"/>
  <c r="O49" i="20"/>
  <c r="P48" i="20"/>
  <c r="O48" i="20"/>
  <c r="P47" i="20"/>
  <c r="O47" i="20"/>
  <c r="P46" i="20"/>
  <c r="O46" i="20"/>
  <c r="P45" i="20"/>
  <c r="O45" i="20"/>
  <c r="K51" i="20"/>
  <c r="K50" i="20"/>
  <c r="K49" i="20"/>
  <c r="K48" i="20"/>
  <c r="K47" i="20"/>
  <c r="K46" i="20"/>
  <c r="K45" i="20"/>
  <c r="J51" i="20"/>
  <c r="J50" i="20"/>
  <c r="J49" i="20"/>
  <c r="J48" i="20"/>
  <c r="J47" i="20"/>
  <c r="J46" i="20"/>
  <c r="J45" i="20"/>
  <c r="N41" i="22" l="1"/>
  <c r="A6" i="54"/>
  <c r="P6" i="54" s="1"/>
  <c r="Q6" i="54" s="1"/>
  <c r="P5" i="54"/>
  <c r="Q5" i="54" s="1"/>
  <c r="N5" i="54"/>
  <c r="O5" i="54" s="1"/>
  <c r="L5" i="54"/>
  <c r="M5" i="54" s="1"/>
  <c r="J5" i="54"/>
  <c r="K5" i="54" s="1"/>
  <c r="H5" i="54"/>
  <c r="I5" i="54" s="1"/>
  <c r="F5" i="54"/>
  <c r="G5" i="54" s="1"/>
  <c r="D5" i="54"/>
  <c r="E5" i="54" s="1"/>
  <c r="P4" i="54"/>
  <c r="N4" i="54"/>
  <c r="O4" i="54" s="1"/>
  <c r="L4" i="54"/>
  <c r="J4" i="54"/>
  <c r="H4" i="54"/>
  <c r="F4" i="54"/>
  <c r="D4" i="54"/>
  <c r="A6" i="53"/>
  <c r="P6" i="53" s="1"/>
  <c r="Q6" i="53" s="1"/>
  <c r="P5" i="53"/>
  <c r="Q5" i="53" s="1"/>
  <c r="N5" i="53"/>
  <c r="O5" i="53" s="1"/>
  <c r="L5" i="53"/>
  <c r="M5" i="53" s="1"/>
  <c r="J5" i="53"/>
  <c r="K5" i="53" s="1"/>
  <c r="H5" i="53"/>
  <c r="I5" i="53" s="1"/>
  <c r="F5" i="53"/>
  <c r="G5" i="53" s="1"/>
  <c r="D5" i="53"/>
  <c r="E5" i="53" s="1"/>
  <c r="P4" i="53"/>
  <c r="N4" i="53"/>
  <c r="O4" i="53" s="1"/>
  <c r="L4" i="53"/>
  <c r="J4" i="53"/>
  <c r="H4" i="53"/>
  <c r="F4" i="53"/>
  <c r="G4" i="53" s="1"/>
  <c r="D4" i="53"/>
  <c r="A6" i="52"/>
  <c r="A7" i="52" s="1"/>
  <c r="P5" i="52"/>
  <c r="Q5" i="52" s="1"/>
  <c r="N5" i="52"/>
  <c r="O5" i="52" s="1"/>
  <c r="L5" i="52"/>
  <c r="M5" i="52" s="1"/>
  <c r="J5" i="52"/>
  <c r="K5" i="52" s="1"/>
  <c r="H5" i="52"/>
  <c r="I5" i="52" s="1"/>
  <c r="F5" i="52"/>
  <c r="G5" i="52" s="1"/>
  <c r="D5" i="52"/>
  <c r="E5" i="52" s="1"/>
  <c r="P4" i="52"/>
  <c r="Q4" i="52" s="1"/>
  <c r="N4" i="52"/>
  <c r="L4" i="52"/>
  <c r="J4" i="52"/>
  <c r="K4" i="52" s="1"/>
  <c r="H4" i="52"/>
  <c r="F4" i="52"/>
  <c r="D4" i="52"/>
  <c r="E4" i="52" s="1"/>
  <c r="J6" i="54" l="1"/>
  <c r="K6" i="54" s="1"/>
  <c r="D6" i="54"/>
  <c r="E6" i="54" s="1"/>
  <c r="N6" i="54"/>
  <c r="O6" i="54" s="1"/>
  <c r="A7" i="54"/>
  <c r="F7" i="54" s="1"/>
  <c r="G7" i="54" s="1"/>
  <c r="F6" i="54"/>
  <c r="G6" i="54" s="1"/>
  <c r="E4" i="54"/>
  <c r="I4" i="54"/>
  <c r="M4" i="54"/>
  <c r="Q4" i="54"/>
  <c r="H6" i="54"/>
  <c r="I6" i="54" s="1"/>
  <c r="L6" i="54"/>
  <c r="M6" i="54" s="1"/>
  <c r="G4" i="54"/>
  <c r="K4" i="54"/>
  <c r="N7" i="54"/>
  <c r="O7" i="54" s="1"/>
  <c r="H7" i="54"/>
  <c r="I7" i="54" s="1"/>
  <c r="K4" i="53"/>
  <c r="F6" i="53"/>
  <c r="G6" i="53" s="1"/>
  <c r="J6" i="53"/>
  <c r="K6" i="53" s="1"/>
  <c r="N6" i="53"/>
  <c r="O6" i="53" s="1"/>
  <c r="A7" i="53"/>
  <c r="E4" i="53"/>
  <c r="I4" i="53"/>
  <c r="M4" i="53"/>
  <c r="Q4" i="53"/>
  <c r="D6" i="53"/>
  <c r="E6" i="53" s="1"/>
  <c r="H6" i="53"/>
  <c r="I6" i="53" s="1"/>
  <c r="L6" i="53"/>
  <c r="M6" i="53" s="1"/>
  <c r="D6" i="52"/>
  <c r="E6" i="52" s="1"/>
  <c r="H6" i="52"/>
  <c r="I6" i="52" s="1"/>
  <c r="L6" i="52"/>
  <c r="M6" i="52" s="1"/>
  <c r="P6" i="52"/>
  <c r="Q6" i="52" s="1"/>
  <c r="A8" i="52"/>
  <c r="N7" i="52"/>
  <c r="O7" i="52" s="1"/>
  <c r="J7" i="52"/>
  <c r="K7" i="52" s="1"/>
  <c r="P7" i="52"/>
  <c r="Q7" i="52" s="1"/>
  <c r="L7" i="52"/>
  <c r="M7" i="52" s="1"/>
  <c r="H7" i="52"/>
  <c r="I7" i="52" s="1"/>
  <c r="F7" i="52"/>
  <c r="G7" i="52" s="1"/>
  <c r="D7" i="52"/>
  <c r="E7" i="52" s="1"/>
  <c r="G4" i="52"/>
  <c r="O4" i="52"/>
  <c r="F6" i="52"/>
  <c r="G6" i="52" s="1"/>
  <c r="J6" i="52"/>
  <c r="K6" i="52" s="1"/>
  <c r="N6" i="52"/>
  <c r="O6" i="52" s="1"/>
  <c r="I4" i="52"/>
  <c r="M4" i="52"/>
  <c r="A6" i="51"/>
  <c r="A7" i="51" s="1"/>
  <c r="P5" i="51"/>
  <c r="Q5" i="51" s="1"/>
  <c r="N5" i="51"/>
  <c r="O5" i="51" s="1"/>
  <c r="L5" i="51"/>
  <c r="M5" i="51" s="1"/>
  <c r="J5" i="51"/>
  <c r="K5" i="51" s="1"/>
  <c r="H5" i="51"/>
  <c r="I5" i="51" s="1"/>
  <c r="F5" i="51"/>
  <c r="G5" i="51" s="1"/>
  <c r="D5" i="51"/>
  <c r="E5" i="51" s="1"/>
  <c r="P4" i="51"/>
  <c r="N4" i="51"/>
  <c r="L4" i="51"/>
  <c r="M4" i="51" s="1"/>
  <c r="J4" i="51"/>
  <c r="H4" i="51"/>
  <c r="F4" i="51"/>
  <c r="D4" i="51"/>
  <c r="E4" i="51" s="1"/>
  <c r="O33" i="50"/>
  <c r="A6" i="50"/>
  <c r="A7" i="50" s="1"/>
  <c r="P5" i="50"/>
  <c r="Q5" i="50" s="1"/>
  <c r="N5" i="50"/>
  <c r="O5" i="50" s="1"/>
  <c r="L5" i="50"/>
  <c r="M5" i="50" s="1"/>
  <c r="J5" i="50"/>
  <c r="K5" i="50" s="1"/>
  <c r="H5" i="50"/>
  <c r="I5" i="50" s="1"/>
  <c r="F5" i="50"/>
  <c r="G5" i="50" s="1"/>
  <c r="D5" i="50"/>
  <c r="E5" i="50" s="1"/>
  <c r="P4" i="50"/>
  <c r="N4" i="50"/>
  <c r="L4" i="50"/>
  <c r="M4" i="50" s="1"/>
  <c r="J4" i="50"/>
  <c r="H4" i="50"/>
  <c r="F4" i="50"/>
  <c r="D4" i="50"/>
  <c r="E4" i="50" s="1"/>
  <c r="D4" i="49"/>
  <c r="E4" i="49" s="1"/>
  <c r="F4" i="49"/>
  <c r="G4" i="49" s="1"/>
  <c r="H4" i="49"/>
  <c r="I4" i="49" s="1"/>
  <c r="J4" i="49"/>
  <c r="K4" i="49" s="1"/>
  <c r="L4" i="49"/>
  <c r="M4" i="49" s="1"/>
  <c r="N4" i="49"/>
  <c r="O4" i="49" s="1"/>
  <c r="P4" i="49"/>
  <c r="Q4" i="49" s="1"/>
  <c r="A7" i="49"/>
  <c r="A8" i="49" s="1"/>
  <c r="N6" i="49"/>
  <c r="O6" i="49" s="1"/>
  <c r="J6" i="49"/>
  <c r="K6" i="49" s="1"/>
  <c r="A6" i="49"/>
  <c r="P6" i="49" s="1"/>
  <c r="Q6" i="49" s="1"/>
  <c r="P5" i="49"/>
  <c r="Q5" i="49" s="1"/>
  <c r="N5" i="49"/>
  <c r="O5" i="49" s="1"/>
  <c r="L5" i="49"/>
  <c r="M5" i="49" s="1"/>
  <c r="J5" i="49"/>
  <c r="K5" i="49" s="1"/>
  <c r="H5" i="49"/>
  <c r="I5" i="49" s="1"/>
  <c r="F5" i="49"/>
  <c r="G5" i="49" s="1"/>
  <c r="D5" i="49"/>
  <c r="E5" i="49" s="1"/>
  <c r="L7" i="54" l="1"/>
  <c r="M7" i="54" s="1"/>
  <c r="A8" i="54"/>
  <c r="P7" i="54"/>
  <c r="Q7" i="54" s="1"/>
  <c r="D7" i="54"/>
  <c r="E7" i="54" s="1"/>
  <c r="F6" i="49"/>
  <c r="G6" i="49" s="1"/>
  <c r="J7" i="54"/>
  <c r="K7" i="54" s="1"/>
  <c r="P8" i="54"/>
  <c r="Q8" i="54" s="1"/>
  <c r="H8" i="54"/>
  <c r="I8" i="54" s="1"/>
  <c r="N8" i="54"/>
  <c r="F8" i="54"/>
  <c r="L8" i="54"/>
  <c r="M8" i="54" s="1"/>
  <c r="D8" i="54"/>
  <c r="A9" i="54"/>
  <c r="J8" i="54"/>
  <c r="P7" i="53"/>
  <c r="J7" i="53"/>
  <c r="K7" i="53" s="1"/>
  <c r="N7" i="53"/>
  <c r="D7" i="53"/>
  <c r="E7" i="53" s="1"/>
  <c r="A8" i="53"/>
  <c r="H7" i="53"/>
  <c r="L7" i="53"/>
  <c r="M7" i="53" s="1"/>
  <c r="F7" i="53"/>
  <c r="L8" i="52"/>
  <c r="D8" i="52"/>
  <c r="A9" i="52"/>
  <c r="J8" i="52"/>
  <c r="P8" i="52"/>
  <c r="H8" i="52"/>
  <c r="N8" i="52"/>
  <c r="O8" i="52" s="1"/>
  <c r="F8" i="52"/>
  <c r="G8" i="52" s="1"/>
  <c r="L7" i="51"/>
  <c r="M7" i="51" s="1"/>
  <c r="D7" i="51"/>
  <c r="E7" i="51" s="1"/>
  <c r="N7" i="51"/>
  <c r="O7" i="51" s="1"/>
  <c r="F7" i="51"/>
  <c r="G7" i="51" s="1"/>
  <c r="A8" i="51"/>
  <c r="J7" i="51"/>
  <c r="K7" i="51" s="1"/>
  <c r="P7" i="51"/>
  <c r="Q7" i="51" s="1"/>
  <c r="H7" i="51"/>
  <c r="I7" i="51" s="1"/>
  <c r="I4" i="51"/>
  <c r="Q4" i="51"/>
  <c r="D6" i="51"/>
  <c r="E6" i="51" s="1"/>
  <c r="H6" i="51"/>
  <c r="I6" i="51" s="1"/>
  <c r="L6" i="51"/>
  <c r="M6" i="51" s="1"/>
  <c r="P6" i="51"/>
  <c r="Q6" i="51" s="1"/>
  <c r="G4" i="51"/>
  <c r="K4" i="51"/>
  <c r="O4" i="51"/>
  <c r="F6" i="51"/>
  <c r="G6" i="51" s="1"/>
  <c r="J6" i="51"/>
  <c r="K6" i="51" s="1"/>
  <c r="N6" i="51"/>
  <c r="O6" i="51" s="1"/>
  <c r="P7" i="50"/>
  <c r="Q7" i="50" s="1"/>
  <c r="D7" i="50"/>
  <c r="E7" i="50" s="1"/>
  <c r="N7" i="50"/>
  <c r="O7" i="50" s="1"/>
  <c r="F7" i="50"/>
  <c r="G7" i="50" s="1"/>
  <c r="A8" i="50"/>
  <c r="J7" i="50"/>
  <c r="K7" i="50" s="1"/>
  <c r="L7" i="50"/>
  <c r="M7" i="50" s="1"/>
  <c r="H7" i="50"/>
  <c r="I7" i="50" s="1"/>
  <c r="I4" i="50"/>
  <c r="Q4" i="50"/>
  <c r="D6" i="50"/>
  <c r="E6" i="50" s="1"/>
  <c r="H6" i="50"/>
  <c r="I6" i="50" s="1"/>
  <c r="L6" i="50"/>
  <c r="M6" i="50" s="1"/>
  <c r="P6" i="50"/>
  <c r="G4" i="50"/>
  <c r="K4" i="50"/>
  <c r="O4" i="50"/>
  <c r="F6" i="50"/>
  <c r="G6" i="50" s="1"/>
  <c r="J6" i="50"/>
  <c r="K6" i="50" s="1"/>
  <c r="N6" i="50"/>
  <c r="O6" i="50" s="1"/>
  <c r="P8" i="49"/>
  <c r="Q8" i="49" s="1"/>
  <c r="L8" i="49"/>
  <c r="M8" i="49" s="1"/>
  <c r="H8" i="49"/>
  <c r="I8" i="49" s="1"/>
  <c r="D8" i="49"/>
  <c r="E8" i="49" s="1"/>
  <c r="A9" i="49"/>
  <c r="N8" i="49"/>
  <c r="O8" i="49" s="1"/>
  <c r="J8" i="49"/>
  <c r="K8" i="49" s="1"/>
  <c r="F8" i="49"/>
  <c r="G8" i="49" s="1"/>
  <c r="D7" i="49"/>
  <c r="E7" i="49" s="1"/>
  <c r="H7" i="49"/>
  <c r="I7" i="49" s="1"/>
  <c r="L7" i="49"/>
  <c r="M7" i="49" s="1"/>
  <c r="P7" i="49"/>
  <c r="Q7" i="49" s="1"/>
  <c r="D6" i="49"/>
  <c r="E6" i="49" s="1"/>
  <c r="H6" i="49"/>
  <c r="I6" i="49" s="1"/>
  <c r="L6" i="49"/>
  <c r="M6" i="49" s="1"/>
  <c r="F7" i="49"/>
  <c r="G7" i="49" s="1"/>
  <c r="J7" i="49"/>
  <c r="K7" i="49" s="1"/>
  <c r="N7" i="49"/>
  <c r="O7" i="49" s="1"/>
  <c r="A6" i="22"/>
  <c r="A7" i="22"/>
  <c r="A8" i="22"/>
  <c r="A9" i="22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D4" i="22"/>
  <c r="E4" i="22" s="1"/>
  <c r="F4" i="22"/>
  <c r="G4" i="22" s="1"/>
  <c r="H4" i="22"/>
  <c r="I4" i="22" s="1"/>
  <c r="J4" i="22"/>
  <c r="K4" i="22" s="1"/>
  <c r="L4" i="22"/>
  <c r="M4" i="22" s="1"/>
  <c r="N4" i="22"/>
  <c r="O4" i="22" s="1"/>
  <c r="P4" i="22"/>
  <c r="Q4" i="22" s="1"/>
  <c r="K8" i="54" l="1"/>
  <c r="G8" i="54"/>
  <c r="P9" i="54"/>
  <c r="Q9" i="54" s="1"/>
  <c r="L9" i="54"/>
  <c r="H9" i="54"/>
  <c r="D9" i="54"/>
  <c r="E9" i="54" s="1"/>
  <c r="A10" i="54"/>
  <c r="N9" i="54"/>
  <c r="O9" i="54" s="1"/>
  <c r="J9" i="54"/>
  <c r="K9" i="54" s="1"/>
  <c r="F9" i="54"/>
  <c r="G9" i="54" s="1"/>
  <c r="O8" i="54"/>
  <c r="E8" i="54"/>
  <c r="P8" i="53"/>
  <c r="Q8" i="53" s="1"/>
  <c r="L8" i="53"/>
  <c r="H8" i="53"/>
  <c r="I8" i="53" s="1"/>
  <c r="D8" i="53"/>
  <c r="F8" i="53"/>
  <c r="G8" i="53" s="1"/>
  <c r="J8" i="53"/>
  <c r="N8" i="53"/>
  <c r="O8" i="53" s="1"/>
  <c r="A9" i="53"/>
  <c r="Q7" i="53"/>
  <c r="G7" i="53"/>
  <c r="O7" i="53"/>
  <c r="I7" i="53"/>
  <c r="I8" i="52"/>
  <c r="E8" i="52"/>
  <c r="P9" i="52"/>
  <c r="Q9" i="52" s="1"/>
  <c r="L9" i="52"/>
  <c r="M9" i="52" s="1"/>
  <c r="H9" i="52"/>
  <c r="I9" i="52" s="1"/>
  <c r="D9" i="52"/>
  <c r="E9" i="52" s="1"/>
  <c r="A10" i="52"/>
  <c r="N9" i="52"/>
  <c r="O9" i="52" s="1"/>
  <c r="J9" i="52"/>
  <c r="K9" i="52" s="1"/>
  <c r="F9" i="52"/>
  <c r="G9" i="52" s="1"/>
  <c r="Q8" i="52"/>
  <c r="M8" i="52"/>
  <c r="K8" i="52"/>
  <c r="P8" i="51"/>
  <c r="Q8" i="51" s="1"/>
  <c r="L8" i="51"/>
  <c r="H8" i="51"/>
  <c r="D8" i="51"/>
  <c r="E8" i="51" s="1"/>
  <c r="A9" i="51"/>
  <c r="N8" i="51"/>
  <c r="O8" i="51" s="1"/>
  <c r="J8" i="51"/>
  <c r="F8" i="51"/>
  <c r="G8" i="51" s="1"/>
  <c r="Q6" i="50"/>
  <c r="P8" i="50"/>
  <c r="Q8" i="50" s="1"/>
  <c r="L8" i="50"/>
  <c r="H8" i="50"/>
  <c r="D8" i="50"/>
  <c r="E8" i="50" s="1"/>
  <c r="A9" i="50"/>
  <c r="N8" i="50"/>
  <c r="O8" i="50" s="1"/>
  <c r="J8" i="50"/>
  <c r="F8" i="50"/>
  <c r="G8" i="50" s="1"/>
  <c r="P9" i="49"/>
  <c r="Q9" i="49" s="1"/>
  <c r="L9" i="49"/>
  <c r="M9" i="49" s="1"/>
  <c r="H9" i="49"/>
  <c r="I9" i="49" s="1"/>
  <c r="D9" i="49"/>
  <c r="E9" i="49" s="1"/>
  <c r="A10" i="49"/>
  <c r="N9" i="49"/>
  <c r="J9" i="49"/>
  <c r="F9" i="49"/>
  <c r="G9" i="49" s="1"/>
  <c r="Z18" i="43"/>
  <c r="Y18" i="43"/>
  <c r="R18" i="43"/>
  <c r="Q18" i="43"/>
  <c r="J18" i="43"/>
  <c r="I18" i="43"/>
  <c r="AA17" i="43"/>
  <c r="Z17" i="43"/>
  <c r="S17" i="43"/>
  <c r="R17" i="43"/>
  <c r="K17" i="43"/>
  <c r="J17" i="43"/>
  <c r="AA12" i="43"/>
  <c r="S12" i="43"/>
  <c r="K12" i="43"/>
  <c r="V10" i="43"/>
  <c r="U10" i="43"/>
  <c r="N10" i="43"/>
  <c r="M10" i="43"/>
  <c r="F10" i="43"/>
  <c r="E10" i="43"/>
  <c r="W9" i="43"/>
  <c r="W9" i="44" s="1"/>
  <c r="V9" i="43"/>
  <c r="R9" i="43"/>
  <c r="Q9" i="43"/>
  <c r="M9" i="43"/>
  <c r="K9" i="43"/>
  <c r="G9" i="43"/>
  <c r="F9" i="43"/>
  <c r="Z8" i="43"/>
  <c r="T8" i="43"/>
  <c r="O8" i="43"/>
  <c r="J8" i="43"/>
  <c r="D8" i="43"/>
  <c r="D8" i="44" s="1"/>
  <c r="D10" i="45" s="1"/>
  <c r="Z6" i="43"/>
  <c r="Y6" i="43"/>
  <c r="V6" i="43"/>
  <c r="U6" i="43"/>
  <c r="R6" i="43"/>
  <c r="Q6" i="43"/>
  <c r="N6" i="43"/>
  <c r="M6" i="43"/>
  <c r="J6" i="43"/>
  <c r="I6" i="43"/>
  <c r="F6" i="43"/>
  <c r="E6" i="43"/>
  <c r="AA5" i="43"/>
  <c r="Z5" i="43"/>
  <c r="W5" i="43"/>
  <c r="V5" i="43"/>
  <c r="S5" i="43"/>
  <c r="R5" i="43"/>
  <c r="O5" i="43"/>
  <c r="N5" i="43"/>
  <c r="K5" i="43"/>
  <c r="J5" i="43"/>
  <c r="G5" i="43"/>
  <c r="F5" i="43"/>
  <c r="AA4" i="43"/>
  <c r="W4" i="43"/>
  <c r="S4" i="43"/>
  <c r="O4" i="43"/>
  <c r="K4" i="43"/>
  <c r="G4" i="43"/>
  <c r="AD17" i="11"/>
  <c r="AE17" i="11" s="1"/>
  <c r="AD12" i="11"/>
  <c r="AE12" i="11" s="1"/>
  <c r="AD9" i="11"/>
  <c r="AE9" i="11" s="1"/>
  <c r="AD8" i="11"/>
  <c r="AE8" i="11" s="1"/>
  <c r="AD5" i="11"/>
  <c r="AE5" i="11" s="1"/>
  <c r="AD4" i="11"/>
  <c r="AC18" i="11"/>
  <c r="U18" i="43" s="1"/>
  <c r="AC17" i="11"/>
  <c r="AC12" i="11"/>
  <c r="AC11" i="11"/>
  <c r="AC10" i="11"/>
  <c r="Y10" i="43" s="1"/>
  <c r="AC9" i="11"/>
  <c r="AC8" i="11"/>
  <c r="AB8" i="43" s="1"/>
  <c r="AB8" i="44" s="1"/>
  <c r="AB10" i="45" s="1"/>
  <c r="AC7" i="11"/>
  <c r="AC6" i="11"/>
  <c r="AB6" i="43" s="1"/>
  <c r="AC5" i="11"/>
  <c r="Y5" i="43" s="1"/>
  <c r="AC4" i="11"/>
  <c r="AJ18" i="9"/>
  <c r="AJ14" i="9"/>
  <c r="AJ9" i="9"/>
  <c r="AJ8" i="9"/>
  <c r="AJ5" i="9"/>
  <c r="AK18" i="9"/>
  <c r="AK14" i="9"/>
  <c r="AK9" i="9"/>
  <c r="AK8" i="9"/>
  <c r="AK5" i="9"/>
  <c r="AI31" i="9"/>
  <c r="AJ31" i="9" s="1"/>
  <c r="AK31" i="9" s="1"/>
  <c r="AI30" i="9"/>
  <c r="AJ30" i="9" s="1"/>
  <c r="AK30" i="9" s="1"/>
  <c r="AI29" i="9"/>
  <c r="AJ29" i="9" s="1"/>
  <c r="AK29" i="9" s="1"/>
  <c r="AI28" i="9"/>
  <c r="AJ28" i="9" s="1"/>
  <c r="AK28" i="9" s="1"/>
  <c r="AI27" i="9"/>
  <c r="AJ27" i="9" s="1"/>
  <c r="AK27" i="9" s="1"/>
  <c r="AI26" i="9"/>
  <c r="AJ26" i="9" s="1"/>
  <c r="AK26" i="9" s="1"/>
  <c r="AI25" i="9"/>
  <c r="AJ25" i="9" s="1"/>
  <c r="AK25" i="9" s="1"/>
  <c r="AI24" i="9"/>
  <c r="AJ24" i="9" s="1"/>
  <c r="AK24" i="9" s="1"/>
  <c r="AI23" i="9"/>
  <c r="AJ23" i="9" s="1"/>
  <c r="AK23" i="9" s="1"/>
  <c r="AI22" i="9"/>
  <c r="AJ22" i="9" s="1"/>
  <c r="AK22" i="9" s="1"/>
  <c r="AI21" i="9"/>
  <c r="AJ21" i="9" s="1"/>
  <c r="AK21" i="9" s="1"/>
  <c r="AI20" i="9"/>
  <c r="AJ20" i="9" s="1"/>
  <c r="AK20" i="9" s="1"/>
  <c r="AI19" i="9"/>
  <c r="AJ19" i="9" s="1"/>
  <c r="AK19" i="9" s="1"/>
  <c r="AI18" i="9"/>
  <c r="AI17" i="9"/>
  <c r="AJ17" i="9" s="1"/>
  <c r="AK17" i="9" s="1"/>
  <c r="AI16" i="9"/>
  <c r="AJ16" i="9" s="1"/>
  <c r="AK16" i="9" s="1"/>
  <c r="AI15" i="9"/>
  <c r="AJ15" i="9" s="1"/>
  <c r="AK15" i="9" s="1"/>
  <c r="AI14" i="9"/>
  <c r="AI13" i="9"/>
  <c r="AJ13" i="9" s="1"/>
  <c r="AK13" i="9" s="1"/>
  <c r="AI12" i="9"/>
  <c r="AJ12" i="9" s="1"/>
  <c r="AK12" i="9" s="1"/>
  <c r="AI11" i="9"/>
  <c r="AJ11" i="9" s="1"/>
  <c r="AK11" i="9" s="1"/>
  <c r="AI10" i="9"/>
  <c r="AJ10" i="9" s="1"/>
  <c r="AK10" i="9" s="1"/>
  <c r="AI9" i="9"/>
  <c r="AI8" i="9"/>
  <c r="AI7" i="9"/>
  <c r="AJ7" i="9" s="1"/>
  <c r="AK7" i="9" s="1"/>
  <c r="AI6" i="9"/>
  <c r="AJ6" i="9" s="1"/>
  <c r="AK6" i="9" s="1"/>
  <c r="AI5" i="9"/>
  <c r="G5" i="44" l="1"/>
  <c r="G6" i="45" s="1"/>
  <c r="W5" i="44"/>
  <c r="W6" i="45" s="1"/>
  <c r="O5" i="44"/>
  <c r="S17" i="44"/>
  <c r="Z18" i="44"/>
  <c r="Z22" i="45" s="1"/>
  <c r="Y5" i="44"/>
  <c r="G9" i="44"/>
  <c r="F10" i="44"/>
  <c r="F13" i="45" s="1"/>
  <c r="V10" i="44"/>
  <c r="V13" i="45" s="1"/>
  <c r="K5" i="44"/>
  <c r="K6" i="45" s="1"/>
  <c r="S5" i="44"/>
  <c r="AA5" i="44"/>
  <c r="J6" i="44"/>
  <c r="J7" i="45" s="1"/>
  <c r="R6" i="44"/>
  <c r="R7" i="45" s="1"/>
  <c r="T8" i="44"/>
  <c r="T10" i="45" s="1"/>
  <c r="K9" i="44"/>
  <c r="K17" i="44"/>
  <c r="AA17" i="44"/>
  <c r="Z7" i="43"/>
  <c r="Z7" i="44" s="1"/>
  <c r="Z9" i="45" s="1"/>
  <c r="V7" i="43"/>
  <c r="V7" i="44" s="1"/>
  <c r="V9" i="45" s="1"/>
  <c r="R7" i="43"/>
  <c r="N7" i="43"/>
  <c r="J7" i="43"/>
  <c r="J7" i="44" s="1"/>
  <c r="J9" i="45" s="1"/>
  <c r="AA11" i="43"/>
  <c r="AA11" i="44" s="1"/>
  <c r="AA14" i="45" s="1"/>
  <c r="W11" i="43"/>
  <c r="S11" i="43"/>
  <c r="O11" i="43"/>
  <c r="O11" i="44" s="1"/>
  <c r="K11" i="43"/>
  <c r="K11" i="44" s="1"/>
  <c r="K14" i="45" s="1"/>
  <c r="G11" i="43"/>
  <c r="Z11" i="43"/>
  <c r="V11" i="43"/>
  <c r="V11" i="44" s="1"/>
  <c r="R11" i="43"/>
  <c r="R11" i="44" s="1"/>
  <c r="R14" i="45" s="1"/>
  <c r="N11" i="43"/>
  <c r="J11" i="43"/>
  <c r="F11" i="43"/>
  <c r="F11" i="44" s="1"/>
  <c r="K4" i="44"/>
  <c r="K5" i="45" s="1"/>
  <c r="W4" i="44"/>
  <c r="F5" i="44"/>
  <c r="F6" i="45" s="1"/>
  <c r="N5" i="44"/>
  <c r="N6" i="45" s="1"/>
  <c r="V5" i="44"/>
  <c r="Z5" i="44"/>
  <c r="I6" i="44"/>
  <c r="I7" i="45" s="1"/>
  <c r="Q6" i="44"/>
  <c r="Q7" i="45" s="1"/>
  <c r="H7" i="43"/>
  <c r="M7" i="43"/>
  <c r="M7" i="44" s="1"/>
  <c r="M9" i="45" s="1"/>
  <c r="X7" i="43"/>
  <c r="X7" i="44" s="1"/>
  <c r="X9" i="45" s="1"/>
  <c r="O8" i="44"/>
  <c r="O10" i="45" s="1"/>
  <c r="Z8" i="44"/>
  <c r="Z10" i="45" s="1"/>
  <c r="Q9" i="44"/>
  <c r="E10" i="44"/>
  <c r="E13" i="45" s="1"/>
  <c r="L11" i="43"/>
  <c r="AB11" i="43"/>
  <c r="AB11" i="44" s="1"/>
  <c r="K12" i="44"/>
  <c r="K15" i="45" s="1"/>
  <c r="AA12" i="44"/>
  <c r="R17" i="44"/>
  <c r="Y18" i="44"/>
  <c r="Y22" i="45" s="1"/>
  <c r="AE4" i="11"/>
  <c r="S4" i="44" s="1"/>
  <c r="S5" i="45" s="1"/>
  <c r="Z12" i="43"/>
  <c r="Z12" i="44" s="1"/>
  <c r="V12" i="43"/>
  <c r="V12" i="44" s="1"/>
  <c r="V15" i="45" s="1"/>
  <c r="R12" i="43"/>
  <c r="R12" i="44" s="1"/>
  <c r="R15" i="45" s="1"/>
  <c r="N12" i="43"/>
  <c r="N12" i="44" s="1"/>
  <c r="J12" i="43"/>
  <c r="J12" i="44" s="1"/>
  <c r="F12" i="43"/>
  <c r="F12" i="44" s="1"/>
  <c r="F15" i="45" s="1"/>
  <c r="Y12" i="43"/>
  <c r="Y12" i="44" s="1"/>
  <c r="Y15" i="45" s="1"/>
  <c r="U12" i="43"/>
  <c r="U12" i="44" s="1"/>
  <c r="Q12" i="43"/>
  <c r="Q12" i="44" s="1"/>
  <c r="M12" i="43"/>
  <c r="M12" i="44" s="1"/>
  <c r="M15" i="45" s="1"/>
  <c r="I12" i="43"/>
  <c r="I12" i="44" s="1"/>
  <c r="I15" i="45" s="1"/>
  <c r="E12" i="43"/>
  <c r="E12" i="44" s="1"/>
  <c r="D4" i="43"/>
  <c r="D4" i="44" s="1"/>
  <c r="D5" i="45" s="1"/>
  <c r="L4" i="43"/>
  <c r="L4" i="44" s="1"/>
  <c r="L5" i="45" s="1"/>
  <c r="T4" i="43"/>
  <c r="T4" i="44" s="1"/>
  <c r="T5" i="45" s="1"/>
  <c r="T8" i="45" s="1"/>
  <c r="X4" i="43"/>
  <c r="X4" i="44" s="1"/>
  <c r="AB4" i="43"/>
  <c r="AB4" i="44" s="1"/>
  <c r="AB5" i="45" s="1"/>
  <c r="E7" i="43"/>
  <c r="E7" i="44" s="1"/>
  <c r="E9" i="45" s="1"/>
  <c r="I7" i="43"/>
  <c r="I7" i="44" s="1"/>
  <c r="I9" i="45" s="1"/>
  <c r="T7" i="43"/>
  <c r="F8" i="43"/>
  <c r="F8" i="44" s="1"/>
  <c r="F10" i="45" s="1"/>
  <c r="K8" i="43"/>
  <c r="K8" i="44" s="1"/>
  <c r="K10" i="45" s="1"/>
  <c r="V8" i="43"/>
  <c r="V8" i="44" s="1"/>
  <c r="V10" i="45" s="1"/>
  <c r="AA8" i="43"/>
  <c r="AA8" i="44" s="1"/>
  <c r="AA10" i="45" s="1"/>
  <c r="R9" i="44"/>
  <c r="E11" i="43"/>
  <c r="E11" i="44" s="1"/>
  <c r="U11" i="43"/>
  <c r="U11" i="44" s="1"/>
  <c r="U14" i="45" s="1"/>
  <c r="L12" i="43"/>
  <c r="L12" i="44" s="1"/>
  <c r="T12" i="43"/>
  <c r="T12" i="44" s="1"/>
  <c r="AB12" i="43"/>
  <c r="AB12" i="44" s="1"/>
  <c r="AB15" i="45" s="1"/>
  <c r="Y9" i="43"/>
  <c r="Y9" i="44" s="1"/>
  <c r="Y11" i="45" s="1"/>
  <c r="AB9" i="43"/>
  <c r="AB9" i="44" s="1"/>
  <c r="X9" i="43"/>
  <c r="X9" i="44" s="1"/>
  <c r="T9" i="43"/>
  <c r="T9" i="44" s="1"/>
  <c r="P9" i="43"/>
  <c r="P9" i="44" s="1"/>
  <c r="P11" i="45" s="1"/>
  <c r="L9" i="43"/>
  <c r="L9" i="44" s="1"/>
  <c r="H9" i="43"/>
  <c r="H9" i="44" s="1"/>
  <c r="D9" i="43"/>
  <c r="D9" i="44" s="1"/>
  <c r="D11" i="45" s="1"/>
  <c r="Y17" i="43"/>
  <c r="Y17" i="44" s="1"/>
  <c r="U17" i="43"/>
  <c r="U17" i="44" s="1"/>
  <c r="Q17" i="43"/>
  <c r="Q17" i="44" s="1"/>
  <c r="M17" i="43"/>
  <c r="M17" i="44" s="1"/>
  <c r="I17" i="43"/>
  <c r="I17" i="44" s="1"/>
  <c r="E17" i="43"/>
  <c r="E17" i="44" s="1"/>
  <c r="AB17" i="43"/>
  <c r="AB17" i="44" s="1"/>
  <c r="X17" i="43"/>
  <c r="X17" i="44" s="1"/>
  <c r="T17" i="43"/>
  <c r="T17" i="44" s="1"/>
  <c r="T21" i="45" s="1"/>
  <c r="P17" i="43"/>
  <c r="P17" i="44" s="1"/>
  <c r="L17" i="43"/>
  <c r="L17" i="44" s="1"/>
  <c r="H17" i="43"/>
  <c r="H17" i="44" s="1"/>
  <c r="D17" i="43"/>
  <c r="D17" i="44" s="1"/>
  <c r="D21" i="45" s="1"/>
  <c r="AD6" i="11"/>
  <c r="AE6" i="11" s="1"/>
  <c r="AD10" i="11"/>
  <c r="AE10" i="11" s="1"/>
  <c r="U10" i="44" s="1"/>
  <c r="U13" i="45" s="1"/>
  <c r="AD18" i="11"/>
  <c r="AE18" i="11" s="1"/>
  <c r="U18" i="44" s="1"/>
  <c r="U22" i="45" s="1"/>
  <c r="E4" i="43"/>
  <c r="E4" i="44" s="1"/>
  <c r="E5" i="45" s="1"/>
  <c r="I4" i="43"/>
  <c r="I4" i="44" s="1"/>
  <c r="I5" i="45" s="1"/>
  <c r="M4" i="43"/>
  <c r="M4" i="44" s="1"/>
  <c r="M5" i="45" s="1"/>
  <c r="Q4" i="43"/>
  <c r="Q4" i="44" s="1"/>
  <c r="Q5" i="45" s="1"/>
  <c r="U4" i="43"/>
  <c r="U4" i="44" s="1"/>
  <c r="U5" i="45" s="1"/>
  <c r="Y4" i="43"/>
  <c r="Y4" i="44" s="1"/>
  <c r="Y5" i="45" s="1"/>
  <c r="D5" i="43"/>
  <c r="D5" i="44" s="1"/>
  <c r="D6" i="45" s="1"/>
  <c r="H5" i="43"/>
  <c r="H5" i="44" s="1"/>
  <c r="H6" i="45" s="1"/>
  <c r="L5" i="43"/>
  <c r="L5" i="44" s="1"/>
  <c r="L6" i="45" s="1"/>
  <c r="P5" i="43"/>
  <c r="P5" i="44" s="1"/>
  <c r="T5" i="43"/>
  <c r="T5" i="44" s="1"/>
  <c r="T6" i="45" s="1"/>
  <c r="X5" i="43"/>
  <c r="X5" i="44" s="1"/>
  <c r="X6" i="45" s="1"/>
  <c r="AB5" i="43"/>
  <c r="AB5" i="44" s="1"/>
  <c r="AB6" i="45" s="1"/>
  <c r="G6" i="43"/>
  <c r="G6" i="44" s="1"/>
  <c r="K6" i="43"/>
  <c r="K6" i="44" s="1"/>
  <c r="O6" i="43"/>
  <c r="O6" i="44" s="1"/>
  <c r="O7" i="45" s="1"/>
  <c r="S6" i="43"/>
  <c r="S6" i="44" s="1"/>
  <c r="S7" i="45" s="1"/>
  <c r="W6" i="43"/>
  <c r="W6" i="44" s="1"/>
  <c r="AA6" i="43"/>
  <c r="AA6" i="44" s="1"/>
  <c r="F7" i="43"/>
  <c r="F7" i="44" s="1"/>
  <c r="F9" i="45" s="1"/>
  <c r="K7" i="43"/>
  <c r="K7" i="44" s="1"/>
  <c r="K9" i="45" s="1"/>
  <c r="P7" i="43"/>
  <c r="U7" i="43"/>
  <c r="AA7" i="43"/>
  <c r="AA7" i="44" s="1"/>
  <c r="AA9" i="45" s="1"/>
  <c r="G8" i="43"/>
  <c r="G8" i="44" s="1"/>
  <c r="G10" i="45" s="1"/>
  <c r="L8" i="43"/>
  <c r="L8" i="44" s="1"/>
  <c r="L10" i="45" s="1"/>
  <c r="R8" i="43"/>
  <c r="R8" i="44" s="1"/>
  <c r="R10" i="45" s="1"/>
  <c r="W8" i="43"/>
  <c r="W8" i="44" s="1"/>
  <c r="W10" i="45" s="1"/>
  <c r="I9" i="43"/>
  <c r="I9" i="44" s="1"/>
  <c r="I11" i="45" s="1"/>
  <c r="N9" i="43"/>
  <c r="N9" i="44" s="1"/>
  <c r="S9" i="43"/>
  <c r="S9" i="44" s="1"/>
  <c r="Z9" i="43"/>
  <c r="Z9" i="44" s="1"/>
  <c r="Z11" i="45" s="1"/>
  <c r="I10" i="43"/>
  <c r="I10" i="44" s="1"/>
  <c r="I13" i="45" s="1"/>
  <c r="Q10" i="43"/>
  <c r="H11" i="43"/>
  <c r="P11" i="43"/>
  <c r="P11" i="44" s="1"/>
  <c r="X11" i="43"/>
  <c r="X11" i="44" s="1"/>
  <c r="X14" i="45" s="1"/>
  <c r="G12" i="43"/>
  <c r="G12" i="44" s="1"/>
  <c r="O12" i="43"/>
  <c r="O12" i="44" s="1"/>
  <c r="W12" i="43"/>
  <c r="W12" i="44" s="1"/>
  <c r="W15" i="45" s="1"/>
  <c r="F17" i="43"/>
  <c r="F17" i="44" s="1"/>
  <c r="F21" i="45" s="1"/>
  <c r="N17" i="43"/>
  <c r="N17" i="44" s="1"/>
  <c r="V17" i="43"/>
  <c r="V17" i="44" s="1"/>
  <c r="E18" i="43"/>
  <c r="E18" i="44" s="1"/>
  <c r="E22" i="45" s="1"/>
  <c r="M18" i="43"/>
  <c r="M18" i="44" s="1"/>
  <c r="M22" i="45" s="1"/>
  <c r="G4" i="44"/>
  <c r="G5" i="45" s="1"/>
  <c r="O4" i="44"/>
  <c r="O5" i="45" s="1"/>
  <c r="AA4" i="44"/>
  <c r="AA5" i="45" s="1"/>
  <c r="J5" i="44"/>
  <c r="J6" i="45" s="1"/>
  <c r="R5" i="44"/>
  <c r="R6" i="45" s="1"/>
  <c r="E6" i="44"/>
  <c r="M6" i="44"/>
  <c r="M7" i="45" s="1"/>
  <c r="U6" i="44"/>
  <c r="U7" i="45" s="1"/>
  <c r="D7" i="43"/>
  <c r="S7" i="43"/>
  <c r="S7" i="44" s="1"/>
  <c r="S9" i="45" s="1"/>
  <c r="J8" i="44"/>
  <c r="J10" i="45" s="1"/>
  <c r="F9" i="44"/>
  <c r="F11" i="45" s="1"/>
  <c r="V9" i="44"/>
  <c r="M10" i="44"/>
  <c r="M13" i="45" s="1"/>
  <c r="D11" i="43"/>
  <c r="D11" i="44" s="1"/>
  <c r="D14" i="45" s="1"/>
  <c r="T11" i="43"/>
  <c r="T11" i="44" s="1"/>
  <c r="T14" i="45" s="1"/>
  <c r="S12" i="44"/>
  <c r="J17" i="44"/>
  <c r="Z17" i="44"/>
  <c r="Q18" i="44"/>
  <c r="Q22" i="45" s="1"/>
  <c r="Y8" i="43"/>
  <c r="Y8" i="44" s="1"/>
  <c r="Y10" i="45" s="1"/>
  <c r="U8" i="43"/>
  <c r="U8" i="44" s="1"/>
  <c r="U10" i="45" s="1"/>
  <c r="Q8" i="43"/>
  <c r="Q8" i="44" s="1"/>
  <c r="Q10" i="45" s="1"/>
  <c r="M8" i="43"/>
  <c r="M8" i="44" s="1"/>
  <c r="M10" i="45" s="1"/>
  <c r="I8" i="43"/>
  <c r="I8" i="44" s="1"/>
  <c r="I10" i="45" s="1"/>
  <c r="E8" i="43"/>
  <c r="E8" i="44" s="1"/>
  <c r="E10" i="45" s="1"/>
  <c r="H4" i="43"/>
  <c r="H4" i="44" s="1"/>
  <c r="H5" i="45" s="1"/>
  <c r="P4" i="43"/>
  <c r="P4" i="44" s="1"/>
  <c r="P5" i="45" s="1"/>
  <c r="O7" i="43"/>
  <c r="Y7" i="43"/>
  <c r="Y7" i="44" s="1"/>
  <c r="Y9" i="45" s="1"/>
  <c r="P8" i="43"/>
  <c r="P8" i="44" s="1"/>
  <c r="P10" i="45" s="1"/>
  <c r="M9" i="44"/>
  <c r="M11" i="45" s="1"/>
  <c r="M11" i="43"/>
  <c r="D12" i="43"/>
  <c r="D12" i="44" s="1"/>
  <c r="D15" i="45" s="1"/>
  <c r="AB10" i="43"/>
  <c r="AB10" i="44" s="1"/>
  <c r="AB13" i="45" s="1"/>
  <c r="X10" i="43"/>
  <c r="X10" i="44" s="1"/>
  <c r="X13" i="45" s="1"/>
  <c r="X16" i="45" s="1"/>
  <c r="T10" i="43"/>
  <c r="T10" i="44" s="1"/>
  <c r="P10" i="43"/>
  <c r="P10" i="44" s="1"/>
  <c r="P13" i="45" s="1"/>
  <c r="L10" i="43"/>
  <c r="L10" i="44" s="1"/>
  <c r="L13" i="45" s="1"/>
  <c r="H10" i="43"/>
  <c r="H10" i="44" s="1"/>
  <c r="H13" i="45" s="1"/>
  <c r="D10" i="43"/>
  <c r="D10" i="44" s="1"/>
  <c r="D13" i="45" s="1"/>
  <c r="AA10" i="43"/>
  <c r="AA10" i="44" s="1"/>
  <c r="AA13" i="45" s="1"/>
  <c r="W10" i="43"/>
  <c r="W10" i="44" s="1"/>
  <c r="W13" i="45" s="1"/>
  <c r="S10" i="43"/>
  <c r="S10" i="44" s="1"/>
  <c r="S13" i="45" s="1"/>
  <c r="O10" i="43"/>
  <c r="O10" i="44" s="1"/>
  <c r="O13" i="45" s="1"/>
  <c r="K10" i="43"/>
  <c r="K10" i="44" s="1"/>
  <c r="K13" i="45" s="1"/>
  <c r="G10" i="43"/>
  <c r="G10" i="44" s="1"/>
  <c r="G13" i="45" s="1"/>
  <c r="AB18" i="43"/>
  <c r="AB18" i="44" s="1"/>
  <c r="AB22" i="45" s="1"/>
  <c r="X18" i="43"/>
  <c r="T18" i="43"/>
  <c r="P18" i="43"/>
  <c r="P18" i="44" s="1"/>
  <c r="P22" i="45" s="1"/>
  <c r="L18" i="43"/>
  <c r="L18" i="44" s="1"/>
  <c r="L22" i="45" s="1"/>
  <c r="H18" i="43"/>
  <c r="D18" i="43"/>
  <c r="AA18" i="43"/>
  <c r="AA18" i="44" s="1"/>
  <c r="AA22" i="45" s="1"/>
  <c r="W18" i="43"/>
  <c r="W18" i="44" s="1"/>
  <c r="W22" i="45" s="1"/>
  <c r="S18" i="43"/>
  <c r="O18" i="43"/>
  <c r="K18" i="43"/>
  <c r="K18" i="44" s="1"/>
  <c r="K22" i="45" s="1"/>
  <c r="G18" i="43"/>
  <c r="G18" i="44" s="1"/>
  <c r="G22" i="45" s="1"/>
  <c r="AD7" i="11"/>
  <c r="AE7" i="11" s="1"/>
  <c r="AD11" i="11"/>
  <c r="AE11" i="11" s="1"/>
  <c r="F4" i="43"/>
  <c r="F4" i="44" s="1"/>
  <c r="F5" i="45" s="1"/>
  <c r="J4" i="43"/>
  <c r="J4" i="44" s="1"/>
  <c r="J5" i="45" s="1"/>
  <c r="J8" i="45" s="1"/>
  <c r="N4" i="43"/>
  <c r="N4" i="44" s="1"/>
  <c r="N5" i="45" s="1"/>
  <c r="R4" i="43"/>
  <c r="R4" i="44" s="1"/>
  <c r="R5" i="45" s="1"/>
  <c r="V4" i="43"/>
  <c r="V4" i="44" s="1"/>
  <c r="V5" i="45" s="1"/>
  <c r="Z4" i="43"/>
  <c r="Z4" i="44" s="1"/>
  <c r="Z5" i="45" s="1"/>
  <c r="E5" i="43"/>
  <c r="E5" i="44" s="1"/>
  <c r="E6" i="45" s="1"/>
  <c r="I5" i="43"/>
  <c r="I5" i="44" s="1"/>
  <c r="I6" i="45" s="1"/>
  <c r="M5" i="43"/>
  <c r="M5" i="44" s="1"/>
  <c r="M6" i="45" s="1"/>
  <c r="Q5" i="43"/>
  <c r="Q5" i="44" s="1"/>
  <c r="Q6" i="45" s="1"/>
  <c r="U5" i="43"/>
  <c r="U5" i="44" s="1"/>
  <c r="U6" i="45" s="1"/>
  <c r="D6" i="43"/>
  <c r="D6" i="44" s="1"/>
  <c r="D7" i="45" s="1"/>
  <c r="H6" i="43"/>
  <c r="H6" i="44" s="1"/>
  <c r="H7" i="45" s="1"/>
  <c r="L6" i="43"/>
  <c r="L6" i="44" s="1"/>
  <c r="L7" i="45" s="1"/>
  <c r="P6" i="43"/>
  <c r="P6" i="44" s="1"/>
  <c r="T6" i="43"/>
  <c r="T6" i="44" s="1"/>
  <c r="T7" i="45" s="1"/>
  <c r="X6" i="43"/>
  <c r="X6" i="44" s="1"/>
  <c r="X7" i="45" s="1"/>
  <c r="G7" i="43"/>
  <c r="G7" i="44" s="1"/>
  <c r="G9" i="45" s="1"/>
  <c r="L7" i="43"/>
  <c r="L7" i="44" s="1"/>
  <c r="L9" i="45" s="1"/>
  <c r="Q7" i="43"/>
  <c r="Q7" i="44" s="1"/>
  <c r="Q9" i="45" s="1"/>
  <c r="W7" i="43"/>
  <c r="W7" i="44" s="1"/>
  <c r="W9" i="45" s="1"/>
  <c r="AB7" i="43"/>
  <c r="AB7" i="44" s="1"/>
  <c r="AB9" i="45" s="1"/>
  <c r="H8" i="43"/>
  <c r="H8" i="44" s="1"/>
  <c r="H10" i="45" s="1"/>
  <c r="N8" i="43"/>
  <c r="N8" i="44" s="1"/>
  <c r="N10" i="45" s="1"/>
  <c r="S8" i="43"/>
  <c r="S8" i="44" s="1"/>
  <c r="S10" i="45" s="1"/>
  <c r="X8" i="43"/>
  <c r="X8" i="44" s="1"/>
  <c r="X10" i="45" s="1"/>
  <c r="E9" i="43"/>
  <c r="E9" i="44" s="1"/>
  <c r="J9" i="43"/>
  <c r="J9" i="44" s="1"/>
  <c r="O9" i="43"/>
  <c r="O9" i="44" s="1"/>
  <c r="O11" i="45" s="1"/>
  <c r="U9" i="43"/>
  <c r="U9" i="44" s="1"/>
  <c r="U11" i="45" s="1"/>
  <c r="AA9" i="43"/>
  <c r="AA9" i="44" s="1"/>
  <c r="J10" i="43"/>
  <c r="J10" i="44" s="1"/>
  <c r="J13" i="45" s="1"/>
  <c r="R10" i="43"/>
  <c r="R10" i="44" s="1"/>
  <c r="R13" i="45" s="1"/>
  <c r="Z10" i="43"/>
  <c r="Z10" i="44" s="1"/>
  <c r="Z13" i="45" s="1"/>
  <c r="I11" i="43"/>
  <c r="Q11" i="43"/>
  <c r="Q11" i="44" s="1"/>
  <c r="Y11" i="43"/>
  <c r="Y11" i="44" s="1"/>
  <c r="Y14" i="45" s="1"/>
  <c r="H12" i="43"/>
  <c r="H12" i="44" s="1"/>
  <c r="H15" i="45" s="1"/>
  <c r="P12" i="43"/>
  <c r="P12" i="44" s="1"/>
  <c r="P15" i="45" s="1"/>
  <c r="X12" i="43"/>
  <c r="X12" i="44" s="1"/>
  <c r="X15" i="45" s="1"/>
  <c r="G17" i="43"/>
  <c r="G17" i="44" s="1"/>
  <c r="O17" i="43"/>
  <c r="O17" i="44" s="1"/>
  <c r="O21" i="45" s="1"/>
  <c r="W17" i="43"/>
  <c r="W17" i="44" s="1"/>
  <c r="F18" i="43"/>
  <c r="N18" i="43"/>
  <c r="N18" i="44" s="1"/>
  <c r="N22" i="45" s="1"/>
  <c r="V18" i="43"/>
  <c r="V18" i="44" s="1"/>
  <c r="V22" i="45" s="1"/>
  <c r="I9" i="54"/>
  <c r="M9" i="54"/>
  <c r="A11" i="54"/>
  <c r="J10" i="54"/>
  <c r="P10" i="54"/>
  <c r="H10" i="54"/>
  <c r="I10" i="54" s="1"/>
  <c r="N10" i="54"/>
  <c r="F10" i="54"/>
  <c r="G10" i="54" s="1"/>
  <c r="L10" i="54"/>
  <c r="M10" i="54" s="1"/>
  <c r="D10" i="54"/>
  <c r="K8" i="53"/>
  <c r="M8" i="53"/>
  <c r="N9" i="53"/>
  <c r="A10" i="53"/>
  <c r="L9" i="53"/>
  <c r="M9" i="53" s="1"/>
  <c r="P9" i="53"/>
  <c r="F9" i="53"/>
  <c r="J9" i="53"/>
  <c r="K9" i="53" s="1"/>
  <c r="D9" i="53"/>
  <c r="E9" i="53" s="1"/>
  <c r="H9" i="53"/>
  <c r="E8" i="53"/>
  <c r="A11" i="52"/>
  <c r="N10" i="52"/>
  <c r="O10" i="52" s="1"/>
  <c r="J10" i="52"/>
  <c r="F10" i="52"/>
  <c r="G10" i="52" s="1"/>
  <c r="H10" i="52"/>
  <c r="I10" i="52" s="1"/>
  <c r="D10" i="52"/>
  <c r="P10" i="52"/>
  <c r="L10" i="52"/>
  <c r="M10" i="52" s="1"/>
  <c r="A10" i="51"/>
  <c r="J9" i="51"/>
  <c r="K9" i="51" s="1"/>
  <c r="P9" i="51"/>
  <c r="H9" i="51"/>
  <c r="I9" i="51" s="1"/>
  <c r="L9" i="51"/>
  <c r="M9" i="51" s="1"/>
  <c r="D9" i="51"/>
  <c r="E9" i="51" s="1"/>
  <c r="N9" i="51"/>
  <c r="O9" i="51" s="1"/>
  <c r="F9" i="51"/>
  <c r="G9" i="51" s="1"/>
  <c r="K8" i="51"/>
  <c r="I8" i="51"/>
  <c r="M8" i="51"/>
  <c r="J9" i="50"/>
  <c r="K9" i="50" s="1"/>
  <c r="L9" i="50"/>
  <c r="M9" i="50" s="1"/>
  <c r="D9" i="50"/>
  <c r="E9" i="50" s="1"/>
  <c r="P9" i="50"/>
  <c r="H9" i="50"/>
  <c r="I9" i="50" s="1"/>
  <c r="A10" i="50"/>
  <c r="N9" i="50"/>
  <c r="O9" i="50" s="1"/>
  <c r="F9" i="50"/>
  <c r="G9" i="50" s="1"/>
  <c r="K8" i="50"/>
  <c r="I8" i="50"/>
  <c r="M8" i="50"/>
  <c r="A11" i="49"/>
  <c r="N10" i="49"/>
  <c r="O10" i="49" s="1"/>
  <c r="J10" i="49"/>
  <c r="K10" i="49" s="1"/>
  <c r="F10" i="49"/>
  <c r="G10" i="49" s="1"/>
  <c r="P10" i="49"/>
  <c r="L10" i="49"/>
  <c r="M10" i="49" s="1"/>
  <c r="H10" i="49"/>
  <c r="I10" i="49" s="1"/>
  <c r="D10" i="49"/>
  <c r="E10" i="49" s="1"/>
  <c r="K9" i="49"/>
  <c r="O9" i="49"/>
  <c r="AH31" i="38"/>
  <c r="AH31" i="39" s="1"/>
  <c r="AG31" i="38"/>
  <c r="AG31" i="39" s="1"/>
  <c r="AF31" i="38"/>
  <c r="AF31" i="39" s="1"/>
  <c r="AF33" i="48" s="1"/>
  <c r="AE31" i="38"/>
  <c r="AE31" i="39" s="1"/>
  <c r="AD31" i="38"/>
  <c r="AD31" i="39" s="1"/>
  <c r="AC31" i="38"/>
  <c r="AC31" i="39" s="1"/>
  <c r="AB31" i="38"/>
  <c r="AB31" i="39" s="1"/>
  <c r="AB33" i="48" s="1"/>
  <c r="AA31" i="38"/>
  <c r="AA31" i="39" s="1"/>
  <c r="Z31" i="38"/>
  <c r="Z31" i="39" s="1"/>
  <c r="Y31" i="38"/>
  <c r="Y31" i="39" s="1"/>
  <c r="X31" i="38"/>
  <c r="X31" i="39" s="1"/>
  <c r="X33" i="48" s="1"/>
  <c r="W31" i="38"/>
  <c r="W31" i="39" s="1"/>
  <c r="V31" i="38"/>
  <c r="V31" i="39" s="1"/>
  <c r="U31" i="38"/>
  <c r="U31" i="39" s="1"/>
  <c r="T31" i="38"/>
  <c r="T31" i="39" s="1"/>
  <c r="T33" i="48" s="1"/>
  <c r="S31" i="38"/>
  <c r="S31" i="39" s="1"/>
  <c r="R31" i="38"/>
  <c r="R31" i="39" s="1"/>
  <c r="Q31" i="38"/>
  <c r="Q31" i="39" s="1"/>
  <c r="P31" i="38"/>
  <c r="P31" i="39" s="1"/>
  <c r="P33" i="48" s="1"/>
  <c r="O31" i="38"/>
  <c r="O31" i="39" s="1"/>
  <c r="N31" i="38"/>
  <c r="N31" i="39" s="1"/>
  <c r="M31" i="38"/>
  <c r="M31" i="39" s="1"/>
  <c r="L31" i="38"/>
  <c r="L31" i="39" s="1"/>
  <c r="L33" i="48" s="1"/>
  <c r="K31" i="38"/>
  <c r="K31" i="39" s="1"/>
  <c r="J31" i="38"/>
  <c r="J31" i="39" s="1"/>
  <c r="I31" i="38"/>
  <c r="I31" i="39" s="1"/>
  <c r="H31" i="38"/>
  <c r="H31" i="39" s="1"/>
  <c r="H33" i="48" s="1"/>
  <c r="G31" i="38"/>
  <c r="G31" i="39" s="1"/>
  <c r="F31" i="38"/>
  <c r="F31" i="39" s="1"/>
  <c r="E31" i="38"/>
  <c r="E31" i="39" s="1"/>
  <c r="E33" i="48" s="1"/>
  <c r="AH30" i="38"/>
  <c r="AH30" i="39" s="1"/>
  <c r="AH32" i="48" s="1"/>
  <c r="AG30" i="38"/>
  <c r="AG30" i="39" s="1"/>
  <c r="AF30" i="38"/>
  <c r="AF30" i="39" s="1"/>
  <c r="AF32" i="48" s="1"/>
  <c r="AE30" i="38"/>
  <c r="AE30" i="39" s="1"/>
  <c r="AE32" i="48" s="1"/>
  <c r="AD30" i="38"/>
  <c r="AD30" i="39" s="1"/>
  <c r="AD32" i="48" s="1"/>
  <c r="AC30" i="38"/>
  <c r="AC30" i="39" s="1"/>
  <c r="AB30" i="38"/>
  <c r="AB30" i="39" s="1"/>
  <c r="AB32" i="48" s="1"/>
  <c r="AA30" i="38"/>
  <c r="AA30" i="39" s="1"/>
  <c r="AA32" i="48" s="1"/>
  <c r="Z30" i="38"/>
  <c r="Z30" i="39" s="1"/>
  <c r="Z32" i="48" s="1"/>
  <c r="Y30" i="38"/>
  <c r="Y30" i="39" s="1"/>
  <c r="X30" i="38"/>
  <c r="X30" i="39" s="1"/>
  <c r="X32" i="48" s="1"/>
  <c r="W30" i="38"/>
  <c r="W30" i="39" s="1"/>
  <c r="W32" i="48" s="1"/>
  <c r="V30" i="38"/>
  <c r="V30" i="39" s="1"/>
  <c r="V32" i="48" s="1"/>
  <c r="U30" i="38"/>
  <c r="U30" i="39" s="1"/>
  <c r="T30" i="38"/>
  <c r="T30" i="39" s="1"/>
  <c r="T32" i="48" s="1"/>
  <c r="S30" i="38"/>
  <c r="S30" i="39" s="1"/>
  <c r="S32" i="48" s="1"/>
  <c r="R30" i="38"/>
  <c r="R30" i="39" s="1"/>
  <c r="R32" i="48" s="1"/>
  <c r="Q30" i="38"/>
  <c r="Q30" i="39" s="1"/>
  <c r="P30" i="38"/>
  <c r="P30" i="39" s="1"/>
  <c r="P32" i="48" s="1"/>
  <c r="O30" i="38"/>
  <c r="O30" i="39" s="1"/>
  <c r="O32" i="48" s="1"/>
  <c r="N30" i="38"/>
  <c r="N30" i="39" s="1"/>
  <c r="N32" i="48" s="1"/>
  <c r="M30" i="38"/>
  <c r="M30" i="39" s="1"/>
  <c r="L30" i="38"/>
  <c r="L30" i="39" s="1"/>
  <c r="L32" i="48" s="1"/>
  <c r="K30" i="38"/>
  <c r="K30" i="39" s="1"/>
  <c r="K32" i="48" s="1"/>
  <c r="J30" i="38"/>
  <c r="J30" i="39" s="1"/>
  <c r="J32" i="48" s="1"/>
  <c r="I30" i="38"/>
  <c r="I30" i="39" s="1"/>
  <c r="H30" i="38"/>
  <c r="H30" i="39" s="1"/>
  <c r="H32" i="48" s="1"/>
  <c r="G30" i="38"/>
  <c r="G30" i="39" s="1"/>
  <c r="G32" i="48" s="1"/>
  <c r="F30" i="38"/>
  <c r="F30" i="39" s="1"/>
  <c r="F32" i="48" s="1"/>
  <c r="E30" i="38"/>
  <c r="E30" i="39" s="1"/>
  <c r="E32" i="48" s="1"/>
  <c r="AH29" i="38"/>
  <c r="AH29" i="39" s="1"/>
  <c r="AG29" i="38"/>
  <c r="AG29" i="39" s="1"/>
  <c r="AF29" i="38"/>
  <c r="AF29" i="39" s="1"/>
  <c r="AF31" i="48" s="1"/>
  <c r="AE29" i="38"/>
  <c r="AE29" i="39" s="1"/>
  <c r="AD29" i="38"/>
  <c r="AD29" i="39" s="1"/>
  <c r="AC29" i="38"/>
  <c r="AC29" i="39" s="1"/>
  <c r="AB29" i="38"/>
  <c r="AB29" i="39" s="1"/>
  <c r="AB31" i="48" s="1"/>
  <c r="AA29" i="38"/>
  <c r="AA29" i="39" s="1"/>
  <c r="Z29" i="38"/>
  <c r="Z29" i="39" s="1"/>
  <c r="Y29" i="38"/>
  <c r="Y29" i="39" s="1"/>
  <c r="X29" i="38"/>
  <c r="X29" i="39" s="1"/>
  <c r="X31" i="48" s="1"/>
  <c r="W29" i="38"/>
  <c r="W29" i="39" s="1"/>
  <c r="V29" i="38"/>
  <c r="V29" i="39" s="1"/>
  <c r="U29" i="38"/>
  <c r="U29" i="39" s="1"/>
  <c r="T29" i="38"/>
  <c r="T29" i="39" s="1"/>
  <c r="T31" i="48" s="1"/>
  <c r="S29" i="38"/>
  <c r="S29" i="39" s="1"/>
  <c r="R29" i="38"/>
  <c r="R29" i="39" s="1"/>
  <c r="Q29" i="38"/>
  <c r="Q29" i="39" s="1"/>
  <c r="P29" i="38"/>
  <c r="P29" i="39" s="1"/>
  <c r="P31" i="48" s="1"/>
  <c r="O29" i="38"/>
  <c r="O29" i="39" s="1"/>
  <c r="N29" i="38"/>
  <c r="N29" i="39" s="1"/>
  <c r="M29" i="38"/>
  <c r="M29" i="39" s="1"/>
  <c r="L29" i="38"/>
  <c r="L29" i="39" s="1"/>
  <c r="L31" i="48" s="1"/>
  <c r="K29" i="38"/>
  <c r="K29" i="39" s="1"/>
  <c r="J29" i="38"/>
  <c r="J29" i="39" s="1"/>
  <c r="I29" i="38"/>
  <c r="I29" i="39" s="1"/>
  <c r="I31" i="48" s="1"/>
  <c r="H29" i="38"/>
  <c r="H29" i="39" s="1"/>
  <c r="H31" i="48" s="1"/>
  <c r="G29" i="38"/>
  <c r="G29" i="39" s="1"/>
  <c r="F29" i="38"/>
  <c r="F29" i="39" s="1"/>
  <c r="E29" i="38"/>
  <c r="E29" i="39" s="1"/>
  <c r="E31" i="48" s="1"/>
  <c r="AH28" i="38"/>
  <c r="AH28" i="39" s="1"/>
  <c r="AH23" i="48" s="1"/>
  <c r="AG28" i="38"/>
  <c r="AG28" i="39" s="1"/>
  <c r="AF28" i="38"/>
  <c r="AF28" i="39" s="1"/>
  <c r="AF23" i="48" s="1"/>
  <c r="AE28" i="38"/>
  <c r="AE28" i="39" s="1"/>
  <c r="AE23" i="48" s="1"/>
  <c r="AD28" i="38"/>
  <c r="AD28" i="39" s="1"/>
  <c r="AD23" i="48" s="1"/>
  <c r="AC28" i="38"/>
  <c r="AC28" i="39" s="1"/>
  <c r="AB28" i="38"/>
  <c r="AB28" i="39" s="1"/>
  <c r="AB23" i="48" s="1"/>
  <c r="AA28" i="38"/>
  <c r="AA28" i="39" s="1"/>
  <c r="AA23" i="48" s="1"/>
  <c r="Z28" i="38"/>
  <c r="Z28" i="39" s="1"/>
  <c r="Z23" i="48" s="1"/>
  <c r="Y28" i="38"/>
  <c r="Y28" i="39" s="1"/>
  <c r="X28" i="38"/>
  <c r="X28" i="39" s="1"/>
  <c r="X23" i="48" s="1"/>
  <c r="W28" i="38"/>
  <c r="W28" i="39" s="1"/>
  <c r="W23" i="48" s="1"/>
  <c r="V28" i="38"/>
  <c r="V28" i="39" s="1"/>
  <c r="V23" i="48" s="1"/>
  <c r="U28" i="38"/>
  <c r="U28" i="39" s="1"/>
  <c r="T28" i="38"/>
  <c r="T28" i="39" s="1"/>
  <c r="T23" i="48" s="1"/>
  <c r="S28" i="38"/>
  <c r="S28" i="39" s="1"/>
  <c r="S23" i="48" s="1"/>
  <c r="R28" i="38"/>
  <c r="R28" i="39" s="1"/>
  <c r="R23" i="48" s="1"/>
  <c r="Q28" i="38"/>
  <c r="Q28" i="39" s="1"/>
  <c r="P28" i="38"/>
  <c r="P28" i="39" s="1"/>
  <c r="P23" i="48" s="1"/>
  <c r="O28" i="38"/>
  <c r="O28" i="39" s="1"/>
  <c r="O23" i="48" s="1"/>
  <c r="N28" i="38"/>
  <c r="N28" i="39" s="1"/>
  <c r="N23" i="48" s="1"/>
  <c r="M28" i="38"/>
  <c r="M28" i="39" s="1"/>
  <c r="L28" i="38"/>
  <c r="L28" i="39" s="1"/>
  <c r="L23" i="48" s="1"/>
  <c r="K28" i="38"/>
  <c r="K28" i="39" s="1"/>
  <c r="K23" i="48" s="1"/>
  <c r="J28" i="38"/>
  <c r="J28" i="39" s="1"/>
  <c r="J23" i="48" s="1"/>
  <c r="I28" i="38"/>
  <c r="I28" i="39" s="1"/>
  <c r="H28" i="38"/>
  <c r="H28" i="39" s="1"/>
  <c r="H23" i="48" s="1"/>
  <c r="G28" i="38"/>
  <c r="G28" i="39" s="1"/>
  <c r="G23" i="48" s="1"/>
  <c r="F28" i="38"/>
  <c r="F28" i="39" s="1"/>
  <c r="F23" i="48" s="1"/>
  <c r="E28" i="38"/>
  <c r="E28" i="39" s="1"/>
  <c r="E23" i="48" s="1"/>
  <c r="AH27" i="38"/>
  <c r="AH27" i="39" s="1"/>
  <c r="AG27" i="38"/>
  <c r="AG27" i="39" s="1"/>
  <c r="AF27" i="38"/>
  <c r="AF27" i="39" s="1"/>
  <c r="AF22" i="48" s="1"/>
  <c r="AE27" i="38"/>
  <c r="AE27" i="39" s="1"/>
  <c r="AD27" i="38"/>
  <c r="AD27" i="39" s="1"/>
  <c r="AC27" i="38"/>
  <c r="AC27" i="39" s="1"/>
  <c r="AB27" i="38"/>
  <c r="AB27" i="39" s="1"/>
  <c r="AB22" i="48" s="1"/>
  <c r="AA27" i="38"/>
  <c r="AA27" i="39" s="1"/>
  <c r="Z27" i="38"/>
  <c r="Z27" i="39" s="1"/>
  <c r="Y27" i="38"/>
  <c r="Y27" i="39" s="1"/>
  <c r="X27" i="38"/>
  <c r="X27" i="39" s="1"/>
  <c r="X22" i="48" s="1"/>
  <c r="W27" i="38"/>
  <c r="W27" i="39" s="1"/>
  <c r="V27" i="38"/>
  <c r="V27" i="39" s="1"/>
  <c r="U27" i="38"/>
  <c r="U27" i="39" s="1"/>
  <c r="T27" i="38"/>
  <c r="T27" i="39" s="1"/>
  <c r="T22" i="48" s="1"/>
  <c r="S27" i="38"/>
  <c r="S27" i="39" s="1"/>
  <c r="R27" i="38"/>
  <c r="R27" i="39" s="1"/>
  <c r="Q27" i="38"/>
  <c r="Q27" i="39" s="1"/>
  <c r="P27" i="38"/>
  <c r="P27" i="39" s="1"/>
  <c r="P22" i="48" s="1"/>
  <c r="O27" i="38"/>
  <c r="O27" i="39" s="1"/>
  <c r="N27" i="38"/>
  <c r="N27" i="39" s="1"/>
  <c r="M27" i="38"/>
  <c r="M27" i="39" s="1"/>
  <c r="L27" i="38"/>
  <c r="L27" i="39" s="1"/>
  <c r="L22" i="48" s="1"/>
  <c r="K27" i="38"/>
  <c r="K27" i="39" s="1"/>
  <c r="J27" i="38"/>
  <c r="J27" i="39" s="1"/>
  <c r="I27" i="38"/>
  <c r="I27" i="39" s="1"/>
  <c r="I22" i="48" s="1"/>
  <c r="H27" i="38"/>
  <c r="H27" i="39" s="1"/>
  <c r="H22" i="48" s="1"/>
  <c r="G27" i="38"/>
  <c r="G27" i="39" s="1"/>
  <c r="F27" i="38"/>
  <c r="F27" i="39" s="1"/>
  <c r="E27" i="38"/>
  <c r="E27" i="39" s="1"/>
  <c r="E22" i="48" s="1"/>
  <c r="AH26" i="38"/>
  <c r="AH26" i="39" s="1"/>
  <c r="AH21" i="48" s="1"/>
  <c r="AG26" i="38"/>
  <c r="AG26" i="39" s="1"/>
  <c r="AF26" i="38"/>
  <c r="AF26" i="39" s="1"/>
  <c r="AF21" i="48" s="1"/>
  <c r="AE26" i="38"/>
  <c r="AE26" i="39" s="1"/>
  <c r="AE21" i="48" s="1"/>
  <c r="AD26" i="38"/>
  <c r="AD26" i="39" s="1"/>
  <c r="AD21" i="48" s="1"/>
  <c r="AC26" i="38"/>
  <c r="AC26" i="39" s="1"/>
  <c r="AB26" i="38"/>
  <c r="AB26" i="39" s="1"/>
  <c r="AB21" i="48" s="1"/>
  <c r="AA26" i="38"/>
  <c r="AA26" i="39" s="1"/>
  <c r="AA21" i="48" s="1"/>
  <c r="Z26" i="38"/>
  <c r="Z26" i="39" s="1"/>
  <c r="Z21" i="48" s="1"/>
  <c r="Y26" i="38"/>
  <c r="Y26" i="39" s="1"/>
  <c r="X26" i="38"/>
  <c r="X26" i="39" s="1"/>
  <c r="X21" i="48" s="1"/>
  <c r="W26" i="38"/>
  <c r="W26" i="39" s="1"/>
  <c r="W21" i="48" s="1"/>
  <c r="V26" i="38"/>
  <c r="V26" i="39" s="1"/>
  <c r="V21" i="48" s="1"/>
  <c r="U26" i="38"/>
  <c r="U26" i="39" s="1"/>
  <c r="T26" i="38"/>
  <c r="T26" i="39" s="1"/>
  <c r="T21" i="48" s="1"/>
  <c r="S26" i="38"/>
  <c r="S26" i="39" s="1"/>
  <c r="S21" i="48" s="1"/>
  <c r="R26" i="38"/>
  <c r="R26" i="39" s="1"/>
  <c r="R21" i="48" s="1"/>
  <c r="Q26" i="38"/>
  <c r="Q26" i="39" s="1"/>
  <c r="P26" i="38"/>
  <c r="P26" i="39" s="1"/>
  <c r="P21" i="48" s="1"/>
  <c r="O26" i="38"/>
  <c r="O26" i="39" s="1"/>
  <c r="O21" i="48" s="1"/>
  <c r="N26" i="38"/>
  <c r="N26" i="39" s="1"/>
  <c r="N21" i="48" s="1"/>
  <c r="M26" i="38"/>
  <c r="M26" i="39" s="1"/>
  <c r="L26" i="38"/>
  <c r="L26" i="39" s="1"/>
  <c r="L21" i="48" s="1"/>
  <c r="K26" i="38"/>
  <c r="K26" i="39" s="1"/>
  <c r="K21" i="48" s="1"/>
  <c r="J26" i="38"/>
  <c r="J26" i="39" s="1"/>
  <c r="J21" i="48" s="1"/>
  <c r="I26" i="38"/>
  <c r="I26" i="39" s="1"/>
  <c r="H26" i="38"/>
  <c r="H26" i="39" s="1"/>
  <c r="H21" i="48" s="1"/>
  <c r="G26" i="38"/>
  <c r="G26" i="39" s="1"/>
  <c r="G21" i="48" s="1"/>
  <c r="F26" i="38"/>
  <c r="F26" i="39" s="1"/>
  <c r="F21" i="48" s="1"/>
  <c r="E26" i="38"/>
  <c r="E26" i="39" s="1"/>
  <c r="E21" i="48" s="1"/>
  <c r="AH25" i="38"/>
  <c r="AH25" i="39" s="1"/>
  <c r="AG25" i="38"/>
  <c r="AG25" i="39" s="1"/>
  <c r="AF25" i="38"/>
  <c r="AF25" i="39" s="1"/>
  <c r="AF13" i="48" s="1"/>
  <c r="AE25" i="38"/>
  <c r="AE25" i="39" s="1"/>
  <c r="AD25" i="38"/>
  <c r="AD25" i="39" s="1"/>
  <c r="AC25" i="38"/>
  <c r="AC25" i="39" s="1"/>
  <c r="AB25" i="38"/>
  <c r="AB25" i="39" s="1"/>
  <c r="AB13" i="48" s="1"/>
  <c r="AA25" i="38"/>
  <c r="AA25" i="39" s="1"/>
  <c r="Z25" i="38"/>
  <c r="Z25" i="39" s="1"/>
  <c r="Y25" i="38"/>
  <c r="Y25" i="39" s="1"/>
  <c r="X25" i="38"/>
  <c r="X25" i="39" s="1"/>
  <c r="X13" i="48" s="1"/>
  <c r="W25" i="38"/>
  <c r="W25" i="39" s="1"/>
  <c r="V25" i="38"/>
  <c r="V25" i="39" s="1"/>
  <c r="U25" i="38"/>
  <c r="U25" i="39" s="1"/>
  <c r="T25" i="38"/>
  <c r="T25" i="39" s="1"/>
  <c r="T13" i="48" s="1"/>
  <c r="S25" i="38"/>
  <c r="S25" i="39" s="1"/>
  <c r="R25" i="38"/>
  <c r="R25" i="39" s="1"/>
  <c r="Q25" i="38"/>
  <c r="Q25" i="39" s="1"/>
  <c r="P25" i="38"/>
  <c r="P25" i="39" s="1"/>
  <c r="P13" i="48" s="1"/>
  <c r="O25" i="38"/>
  <c r="O25" i="39" s="1"/>
  <c r="N25" i="38"/>
  <c r="N25" i="39" s="1"/>
  <c r="M25" i="38"/>
  <c r="M25" i="39" s="1"/>
  <c r="L25" i="38"/>
  <c r="L25" i="39" s="1"/>
  <c r="L13" i="48" s="1"/>
  <c r="K25" i="38"/>
  <c r="K25" i="39" s="1"/>
  <c r="J25" i="38"/>
  <c r="J25" i="39" s="1"/>
  <c r="I25" i="38"/>
  <c r="I25" i="39" s="1"/>
  <c r="I13" i="48" s="1"/>
  <c r="H25" i="38"/>
  <c r="H25" i="39" s="1"/>
  <c r="H13" i="48" s="1"/>
  <c r="G25" i="38"/>
  <c r="G25" i="39" s="1"/>
  <c r="F25" i="38"/>
  <c r="F25" i="39" s="1"/>
  <c r="E25" i="38"/>
  <c r="E25" i="39" s="1"/>
  <c r="E13" i="48" s="1"/>
  <c r="AH24" i="38"/>
  <c r="AH24" i="39" s="1"/>
  <c r="AH12" i="48" s="1"/>
  <c r="AG24" i="38"/>
  <c r="AG24" i="39" s="1"/>
  <c r="AF24" i="38"/>
  <c r="AF24" i="39" s="1"/>
  <c r="AF12" i="48" s="1"/>
  <c r="AE24" i="38"/>
  <c r="AE24" i="39" s="1"/>
  <c r="AE12" i="48" s="1"/>
  <c r="AD24" i="38"/>
  <c r="AD24" i="39" s="1"/>
  <c r="AD12" i="48" s="1"/>
  <c r="AC24" i="38"/>
  <c r="AC24" i="39" s="1"/>
  <c r="AB24" i="38"/>
  <c r="AB24" i="39" s="1"/>
  <c r="AB12" i="48" s="1"/>
  <c r="AA24" i="38"/>
  <c r="AA24" i="39" s="1"/>
  <c r="AA12" i="48" s="1"/>
  <c r="Z24" i="38"/>
  <c r="Z24" i="39" s="1"/>
  <c r="Z12" i="48" s="1"/>
  <c r="Y24" i="38"/>
  <c r="Y24" i="39" s="1"/>
  <c r="X24" i="38"/>
  <c r="X24" i="39" s="1"/>
  <c r="X12" i="48" s="1"/>
  <c r="W24" i="38"/>
  <c r="W24" i="39" s="1"/>
  <c r="W12" i="48" s="1"/>
  <c r="V24" i="38"/>
  <c r="V24" i="39" s="1"/>
  <c r="V12" i="48" s="1"/>
  <c r="U24" i="38"/>
  <c r="U24" i="39" s="1"/>
  <c r="T24" i="38"/>
  <c r="T24" i="39" s="1"/>
  <c r="T12" i="48" s="1"/>
  <c r="S24" i="38"/>
  <c r="S24" i="39" s="1"/>
  <c r="S12" i="48" s="1"/>
  <c r="R24" i="38"/>
  <c r="R24" i="39" s="1"/>
  <c r="R12" i="48" s="1"/>
  <c r="Q24" i="38"/>
  <c r="Q24" i="39" s="1"/>
  <c r="P24" i="38"/>
  <c r="P24" i="39" s="1"/>
  <c r="P12" i="48" s="1"/>
  <c r="O24" i="38"/>
  <c r="O24" i="39" s="1"/>
  <c r="O12" i="48" s="1"/>
  <c r="N24" i="38"/>
  <c r="N24" i="39" s="1"/>
  <c r="N12" i="48" s="1"/>
  <c r="M24" i="38"/>
  <c r="M24" i="39" s="1"/>
  <c r="L24" i="38"/>
  <c r="L24" i="39" s="1"/>
  <c r="L12" i="48" s="1"/>
  <c r="K24" i="38"/>
  <c r="K24" i="39" s="1"/>
  <c r="K12" i="48" s="1"/>
  <c r="J24" i="38"/>
  <c r="J24" i="39" s="1"/>
  <c r="J12" i="48" s="1"/>
  <c r="I24" i="38"/>
  <c r="I24" i="39" s="1"/>
  <c r="H24" i="38"/>
  <c r="H24" i="39" s="1"/>
  <c r="H12" i="48" s="1"/>
  <c r="G24" i="38"/>
  <c r="G24" i="39" s="1"/>
  <c r="G12" i="48" s="1"/>
  <c r="F24" i="38"/>
  <c r="F24" i="39" s="1"/>
  <c r="F12" i="48" s="1"/>
  <c r="E24" i="38"/>
  <c r="E24" i="39" s="1"/>
  <c r="E12" i="48" s="1"/>
  <c r="AH23" i="38"/>
  <c r="AH23" i="39" s="1"/>
  <c r="AG23" i="38"/>
  <c r="AG23" i="39" s="1"/>
  <c r="AF23" i="38"/>
  <c r="AF23" i="39" s="1"/>
  <c r="AF11" i="48" s="1"/>
  <c r="AE23" i="38"/>
  <c r="AE23" i="39" s="1"/>
  <c r="AD23" i="38"/>
  <c r="AD23" i="39" s="1"/>
  <c r="AC23" i="38"/>
  <c r="AC23" i="39" s="1"/>
  <c r="AB23" i="38"/>
  <c r="AB23" i="39" s="1"/>
  <c r="AB11" i="48" s="1"/>
  <c r="AA23" i="38"/>
  <c r="AA23" i="39" s="1"/>
  <c r="Z23" i="38"/>
  <c r="Z23" i="39" s="1"/>
  <c r="Y23" i="38"/>
  <c r="Y23" i="39" s="1"/>
  <c r="X23" i="38"/>
  <c r="X23" i="39" s="1"/>
  <c r="X11" i="48" s="1"/>
  <c r="W23" i="38"/>
  <c r="W23" i="39" s="1"/>
  <c r="V23" i="38"/>
  <c r="V23" i="39" s="1"/>
  <c r="U23" i="38"/>
  <c r="U23" i="39" s="1"/>
  <c r="T23" i="38"/>
  <c r="T23" i="39" s="1"/>
  <c r="T11" i="48" s="1"/>
  <c r="S23" i="38"/>
  <c r="S23" i="39" s="1"/>
  <c r="R23" i="38"/>
  <c r="R23" i="39" s="1"/>
  <c r="Q23" i="38"/>
  <c r="Q23" i="39" s="1"/>
  <c r="P23" i="38"/>
  <c r="P23" i="39" s="1"/>
  <c r="P11" i="48" s="1"/>
  <c r="O23" i="38"/>
  <c r="O23" i="39" s="1"/>
  <c r="N23" i="38"/>
  <c r="N23" i="39" s="1"/>
  <c r="M23" i="38"/>
  <c r="M23" i="39" s="1"/>
  <c r="L23" i="38"/>
  <c r="L23" i="39" s="1"/>
  <c r="L11" i="48" s="1"/>
  <c r="K23" i="38"/>
  <c r="K23" i="39" s="1"/>
  <c r="J23" i="38"/>
  <c r="J23" i="39" s="1"/>
  <c r="I23" i="38"/>
  <c r="I23" i="39" s="1"/>
  <c r="H23" i="38"/>
  <c r="H23" i="39" s="1"/>
  <c r="H11" i="48" s="1"/>
  <c r="G23" i="38"/>
  <c r="G23" i="39" s="1"/>
  <c r="F23" i="38"/>
  <c r="F23" i="39" s="1"/>
  <c r="E23" i="38"/>
  <c r="E23" i="39" s="1"/>
  <c r="E11" i="48" s="1"/>
  <c r="AH22" i="38"/>
  <c r="AH22" i="39" s="1"/>
  <c r="AH30" i="48" s="1"/>
  <c r="AG22" i="38"/>
  <c r="AG22" i="39" s="1"/>
  <c r="AF22" i="38"/>
  <c r="AF22" i="39" s="1"/>
  <c r="AF30" i="48" s="1"/>
  <c r="AE22" i="38"/>
  <c r="AE22" i="39" s="1"/>
  <c r="AE30" i="48" s="1"/>
  <c r="AD22" i="38"/>
  <c r="AD22" i="39" s="1"/>
  <c r="AD30" i="48" s="1"/>
  <c r="AC22" i="38"/>
  <c r="AC22" i="39" s="1"/>
  <c r="AB22" i="38"/>
  <c r="AB22" i="39" s="1"/>
  <c r="AB30" i="48" s="1"/>
  <c r="AA22" i="38"/>
  <c r="AA22" i="39" s="1"/>
  <c r="AA30" i="48" s="1"/>
  <c r="Z22" i="38"/>
  <c r="Z22" i="39" s="1"/>
  <c r="Z30" i="48" s="1"/>
  <c r="Y22" i="38"/>
  <c r="Y22" i="39" s="1"/>
  <c r="X22" i="38"/>
  <c r="X22" i="39" s="1"/>
  <c r="X30" i="48" s="1"/>
  <c r="W22" i="38"/>
  <c r="W22" i="39" s="1"/>
  <c r="W30" i="48" s="1"/>
  <c r="V22" i="38"/>
  <c r="V22" i="39" s="1"/>
  <c r="V30" i="48" s="1"/>
  <c r="U22" i="38"/>
  <c r="U22" i="39" s="1"/>
  <c r="T22" i="38"/>
  <c r="T22" i="39" s="1"/>
  <c r="T30" i="48" s="1"/>
  <c r="S22" i="38"/>
  <c r="S22" i="39" s="1"/>
  <c r="S30" i="48" s="1"/>
  <c r="R22" i="38"/>
  <c r="R22" i="39" s="1"/>
  <c r="R30" i="48" s="1"/>
  <c r="Q22" i="38"/>
  <c r="Q22" i="39" s="1"/>
  <c r="P22" i="38"/>
  <c r="P22" i="39" s="1"/>
  <c r="P30" i="48" s="1"/>
  <c r="O22" i="38"/>
  <c r="O22" i="39" s="1"/>
  <c r="O30" i="48" s="1"/>
  <c r="N22" i="38"/>
  <c r="N22" i="39" s="1"/>
  <c r="N30" i="48" s="1"/>
  <c r="M22" i="38"/>
  <c r="M22" i="39" s="1"/>
  <c r="L22" i="38"/>
  <c r="L22" i="39" s="1"/>
  <c r="L30" i="48" s="1"/>
  <c r="K22" i="38"/>
  <c r="K22" i="39" s="1"/>
  <c r="K30" i="48" s="1"/>
  <c r="J22" i="38"/>
  <c r="J22" i="39" s="1"/>
  <c r="J30" i="48" s="1"/>
  <c r="I22" i="38"/>
  <c r="I22" i="39" s="1"/>
  <c r="H22" i="38"/>
  <c r="H22" i="39" s="1"/>
  <c r="H30" i="48" s="1"/>
  <c r="G22" i="38"/>
  <c r="G22" i="39" s="1"/>
  <c r="G30" i="48" s="1"/>
  <c r="F22" i="38"/>
  <c r="F22" i="39" s="1"/>
  <c r="F30" i="48" s="1"/>
  <c r="E22" i="38"/>
  <c r="E22" i="39" s="1"/>
  <c r="E30" i="48" s="1"/>
  <c r="AH21" i="38"/>
  <c r="AH21" i="39" s="1"/>
  <c r="AG21" i="38"/>
  <c r="AG21" i="39" s="1"/>
  <c r="AF21" i="38"/>
  <c r="AF21" i="39" s="1"/>
  <c r="AF29" i="48" s="1"/>
  <c r="AE21" i="38"/>
  <c r="AE21" i="39" s="1"/>
  <c r="AD21" i="38"/>
  <c r="AD21" i="39" s="1"/>
  <c r="AC21" i="38"/>
  <c r="AC21" i="39" s="1"/>
  <c r="AB21" i="38"/>
  <c r="AB21" i="39" s="1"/>
  <c r="AB29" i="48" s="1"/>
  <c r="AA21" i="38"/>
  <c r="AA21" i="39" s="1"/>
  <c r="Z21" i="38"/>
  <c r="Z21" i="39" s="1"/>
  <c r="Y21" i="38"/>
  <c r="Y21" i="39" s="1"/>
  <c r="X21" i="38"/>
  <c r="X21" i="39" s="1"/>
  <c r="X29" i="48" s="1"/>
  <c r="W21" i="38"/>
  <c r="W21" i="39" s="1"/>
  <c r="V21" i="38"/>
  <c r="V21" i="39" s="1"/>
  <c r="U21" i="38"/>
  <c r="U21" i="39" s="1"/>
  <c r="T21" i="38"/>
  <c r="T21" i="39" s="1"/>
  <c r="T29" i="48" s="1"/>
  <c r="S21" i="38"/>
  <c r="S21" i="39" s="1"/>
  <c r="R21" i="38"/>
  <c r="R21" i="39" s="1"/>
  <c r="Q21" i="38"/>
  <c r="Q21" i="39" s="1"/>
  <c r="P21" i="38"/>
  <c r="P21" i="39" s="1"/>
  <c r="P29" i="48" s="1"/>
  <c r="O21" i="38"/>
  <c r="O21" i="39" s="1"/>
  <c r="N21" i="38"/>
  <c r="N21" i="39" s="1"/>
  <c r="M21" i="38"/>
  <c r="M21" i="39" s="1"/>
  <c r="L21" i="38"/>
  <c r="L21" i="39" s="1"/>
  <c r="L29" i="48" s="1"/>
  <c r="K21" i="38"/>
  <c r="K21" i="39" s="1"/>
  <c r="J21" i="38"/>
  <c r="J21" i="39" s="1"/>
  <c r="I21" i="38"/>
  <c r="I21" i="39" s="1"/>
  <c r="I29" i="48" s="1"/>
  <c r="H21" i="38"/>
  <c r="H21" i="39" s="1"/>
  <c r="H29" i="48" s="1"/>
  <c r="G21" i="38"/>
  <c r="G21" i="39" s="1"/>
  <c r="F21" i="38"/>
  <c r="F21" i="39" s="1"/>
  <c r="E21" i="38"/>
  <c r="E21" i="39" s="1"/>
  <c r="E29" i="48" s="1"/>
  <c r="AH20" i="38"/>
  <c r="AH20" i="39" s="1"/>
  <c r="AH28" i="48" s="1"/>
  <c r="AG20" i="38"/>
  <c r="AG20" i="39" s="1"/>
  <c r="AF20" i="38"/>
  <c r="AF20" i="39" s="1"/>
  <c r="AF28" i="48" s="1"/>
  <c r="AE20" i="38"/>
  <c r="AE20" i="39" s="1"/>
  <c r="AE28" i="48" s="1"/>
  <c r="AD20" i="38"/>
  <c r="AD20" i="39" s="1"/>
  <c r="AD28" i="48" s="1"/>
  <c r="AC20" i="38"/>
  <c r="AC20" i="39" s="1"/>
  <c r="AB20" i="38"/>
  <c r="AB20" i="39" s="1"/>
  <c r="AB28" i="48" s="1"/>
  <c r="AA20" i="38"/>
  <c r="AA20" i="39" s="1"/>
  <c r="AA28" i="48" s="1"/>
  <c r="Z20" i="38"/>
  <c r="Z20" i="39" s="1"/>
  <c r="Z28" i="48" s="1"/>
  <c r="Y20" i="38"/>
  <c r="Y20" i="39" s="1"/>
  <c r="X20" i="38"/>
  <c r="X20" i="39" s="1"/>
  <c r="X28" i="48" s="1"/>
  <c r="W20" i="38"/>
  <c r="W20" i="39" s="1"/>
  <c r="W28" i="48" s="1"/>
  <c r="V20" i="38"/>
  <c r="V20" i="39" s="1"/>
  <c r="V28" i="48" s="1"/>
  <c r="U20" i="38"/>
  <c r="U20" i="39" s="1"/>
  <c r="T20" i="38"/>
  <c r="T20" i="39" s="1"/>
  <c r="T28" i="48" s="1"/>
  <c r="S20" i="38"/>
  <c r="S20" i="39" s="1"/>
  <c r="S28" i="48" s="1"/>
  <c r="R20" i="38"/>
  <c r="R20" i="39" s="1"/>
  <c r="R28" i="48" s="1"/>
  <c r="Q20" i="38"/>
  <c r="Q20" i="39" s="1"/>
  <c r="P20" i="38"/>
  <c r="P20" i="39" s="1"/>
  <c r="P28" i="48" s="1"/>
  <c r="O20" i="38"/>
  <c r="O20" i="39" s="1"/>
  <c r="O28" i="48" s="1"/>
  <c r="N20" i="38"/>
  <c r="N20" i="39" s="1"/>
  <c r="N28" i="48" s="1"/>
  <c r="M20" i="38"/>
  <c r="M20" i="39" s="1"/>
  <c r="L20" i="38"/>
  <c r="L20" i="39" s="1"/>
  <c r="L28" i="48" s="1"/>
  <c r="K20" i="38"/>
  <c r="K20" i="39" s="1"/>
  <c r="K28" i="48" s="1"/>
  <c r="J20" i="38"/>
  <c r="J20" i="39" s="1"/>
  <c r="J28" i="48" s="1"/>
  <c r="I20" i="38"/>
  <c r="I20" i="39" s="1"/>
  <c r="H20" i="38"/>
  <c r="H20" i="39" s="1"/>
  <c r="H28" i="48" s="1"/>
  <c r="G20" i="38"/>
  <c r="G20" i="39" s="1"/>
  <c r="G28" i="48" s="1"/>
  <c r="F20" i="38"/>
  <c r="F20" i="39" s="1"/>
  <c r="F28" i="48" s="1"/>
  <c r="E20" i="38"/>
  <c r="E20" i="39" s="1"/>
  <c r="E28" i="48" s="1"/>
  <c r="AH19" i="38"/>
  <c r="AH19" i="39" s="1"/>
  <c r="AG19" i="38"/>
  <c r="AG19" i="39" s="1"/>
  <c r="AF19" i="38"/>
  <c r="AF19" i="39" s="1"/>
  <c r="AF20" i="48" s="1"/>
  <c r="AE19" i="38"/>
  <c r="AE19" i="39" s="1"/>
  <c r="AD19" i="38"/>
  <c r="AD19" i="39" s="1"/>
  <c r="AC19" i="38"/>
  <c r="AC19" i="39" s="1"/>
  <c r="AB19" i="38"/>
  <c r="AB19" i="39" s="1"/>
  <c r="AB20" i="48" s="1"/>
  <c r="AA19" i="38"/>
  <c r="AA19" i="39" s="1"/>
  <c r="Z19" i="38"/>
  <c r="Z19" i="39" s="1"/>
  <c r="Y19" i="38"/>
  <c r="Y19" i="39" s="1"/>
  <c r="X19" i="38"/>
  <c r="X19" i="39" s="1"/>
  <c r="X20" i="48" s="1"/>
  <c r="W19" i="38"/>
  <c r="W19" i="39" s="1"/>
  <c r="V19" i="38"/>
  <c r="V19" i="39" s="1"/>
  <c r="U19" i="38"/>
  <c r="U19" i="39" s="1"/>
  <c r="T19" i="38"/>
  <c r="T19" i="39" s="1"/>
  <c r="T20" i="48" s="1"/>
  <c r="S19" i="38"/>
  <c r="S19" i="39" s="1"/>
  <c r="R19" i="38"/>
  <c r="R19" i="39" s="1"/>
  <c r="Q19" i="38"/>
  <c r="Q19" i="39" s="1"/>
  <c r="P19" i="38"/>
  <c r="P19" i="39" s="1"/>
  <c r="P20" i="48" s="1"/>
  <c r="O19" i="38"/>
  <c r="O19" i="39" s="1"/>
  <c r="N19" i="38"/>
  <c r="N19" i="39" s="1"/>
  <c r="M19" i="38"/>
  <c r="M19" i="39" s="1"/>
  <c r="M20" i="48" s="1"/>
  <c r="L19" i="38"/>
  <c r="L19" i="39" s="1"/>
  <c r="L20" i="48" s="1"/>
  <c r="K19" i="38"/>
  <c r="K19" i="39" s="1"/>
  <c r="J19" i="38"/>
  <c r="J19" i="39" s="1"/>
  <c r="I19" i="38"/>
  <c r="I19" i="39" s="1"/>
  <c r="I20" i="48" s="1"/>
  <c r="H19" i="38"/>
  <c r="H19" i="39" s="1"/>
  <c r="H20" i="48" s="1"/>
  <c r="G19" i="38"/>
  <c r="G19" i="39" s="1"/>
  <c r="F19" i="38"/>
  <c r="F19" i="39" s="1"/>
  <c r="E19" i="38"/>
  <c r="E19" i="39" s="1"/>
  <c r="E20" i="48" s="1"/>
  <c r="AH18" i="38"/>
  <c r="AH18" i="39" s="1"/>
  <c r="AH19" i="48" s="1"/>
  <c r="AG18" i="38"/>
  <c r="AG18" i="39" s="1"/>
  <c r="AF18" i="38"/>
  <c r="AF18" i="39" s="1"/>
  <c r="AF19" i="48" s="1"/>
  <c r="AE18" i="38"/>
  <c r="AE18" i="39" s="1"/>
  <c r="AE19" i="48" s="1"/>
  <c r="AD18" i="38"/>
  <c r="AD18" i="39" s="1"/>
  <c r="AD19" i="48" s="1"/>
  <c r="AC18" i="38"/>
  <c r="AC18" i="39" s="1"/>
  <c r="AB18" i="38"/>
  <c r="AB18" i="39" s="1"/>
  <c r="AB19" i="48" s="1"/>
  <c r="AA18" i="38"/>
  <c r="AA18" i="39" s="1"/>
  <c r="AA19" i="48" s="1"/>
  <c r="Z18" i="38"/>
  <c r="Z18" i="39" s="1"/>
  <c r="Z19" i="48" s="1"/>
  <c r="Y18" i="38"/>
  <c r="Y18" i="39" s="1"/>
  <c r="X18" i="38"/>
  <c r="X18" i="39" s="1"/>
  <c r="X19" i="48" s="1"/>
  <c r="W18" i="38"/>
  <c r="W18" i="39" s="1"/>
  <c r="W19" i="48" s="1"/>
  <c r="V18" i="38"/>
  <c r="V18" i="39" s="1"/>
  <c r="V19" i="48" s="1"/>
  <c r="U18" i="38"/>
  <c r="U18" i="39" s="1"/>
  <c r="T18" i="38"/>
  <c r="T18" i="39" s="1"/>
  <c r="T19" i="48" s="1"/>
  <c r="S18" i="38"/>
  <c r="S18" i="39" s="1"/>
  <c r="S19" i="48" s="1"/>
  <c r="R18" i="38"/>
  <c r="R18" i="39" s="1"/>
  <c r="R19" i="48" s="1"/>
  <c r="Q18" i="38"/>
  <c r="Q18" i="39" s="1"/>
  <c r="P18" i="38"/>
  <c r="P18" i="39" s="1"/>
  <c r="P19" i="48" s="1"/>
  <c r="O18" i="38"/>
  <c r="O18" i="39" s="1"/>
  <c r="O19" i="48" s="1"/>
  <c r="N18" i="38"/>
  <c r="N18" i="39" s="1"/>
  <c r="N19" i="48" s="1"/>
  <c r="M18" i="38"/>
  <c r="M18" i="39" s="1"/>
  <c r="L18" i="38"/>
  <c r="L18" i="39" s="1"/>
  <c r="L19" i="48" s="1"/>
  <c r="K18" i="38"/>
  <c r="K18" i="39" s="1"/>
  <c r="K19" i="48" s="1"/>
  <c r="J18" i="38"/>
  <c r="J18" i="39" s="1"/>
  <c r="J19" i="48" s="1"/>
  <c r="I18" i="38"/>
  <c r="I18" i="39" s="1"/>
  <c r="H18" i="38"/>
  <c r="H18" i="39" s="1"/>
  <c r="H19" i="48" s="1"/>
  <c r="G18" i="38"/>
  <c r="G18" i="39" s="1"/>
  <c r="G19" i="48" s="1"/>
  <c r="F18" i="38"/>
  <c r="F18" i="39" s="1"/>
  <c r="F19" i="48" s="1"/>
  <c r="E18" i="38"/>
  <c r="E18" i="39" s="1"/>
  <c r="E19" i="48" s="1"/>
  <c r="AH17" i="38"/>
  <c r="AH17" i="39" s="1"/>
  <c r="AG17" i="38"/>
  <c r="AG17" i="39" s="1"/>
  <c r="AF17" i="38"/>
  <c r="AF17" i="39" s="1"/>
  <c r="AF18" i="48" s="1"/>
  <c r="AE17" i="38"/>
  <c r="AE17" i="39" s="1"/>
  <c r="AD17" i="38"/>
  <c r="AD17" i="39" s="1"/>
  <c r="AC17" i="38"/>
  <c r="AC17" i="39" s="1"/>
  <c r="AB17" i="38"/>
  <c r="AB17" i="39" s="1"/>
  <c r="AB18" i="48" s="1"/>
  <c r="AA17" i="38"/>
  <c r="AA17" i="39" s="1"/>
  <c r="Z17" i="38"/>
  <c r="Z17" i="39" s="1"/>
  <c r="Y17" i="38"/>
  <c r="Y17" i="39" s="1"/>
  <c r="X17" i="38"/>
  <c r="X17" i="39" s="1"/>
  <c r="X18" i="48" s="1"/>
  <c r="W17" i="38"/>
  <c r="W17" i="39" s="1"/>
  <c r="V17" i="38"/>
  <c r="V17" i="39" s="1"/>
  <c r="U17" i="38"/>
  <c r="U17" i="39" s="1"/>
  <c r="T17" i="38"/>
  <c r="T17" i="39" s="1"/>
  <c r="T18" i="48" s="1"/>
  <c r="S17" i="38"/>
  <c r="S17" i="39" s="1"/>
  <c r="R17" i="38"/>
  <c r="R17" i="39" s="1"/>
  <c r="Q17" i="38"/>
  <c r="Q17" i="39" s="1"/>
  <c r="P17" i="38"/>
  <c r="P17" i="39" s="1"/>
  <c r="P18" i="48" s="1"/>
  <c r="O17" i="38"/>
  <c r="O17" i="39" s="1"/>
  <c r="N17" i="38"/>
  <c r="N17" i="39" s="1"/>
  <c r="M17" i="38"/>
  <c r="M17" i="39" s="1"/>
  <c r="M18" i="48" s="1"/>
  <c r="L17" i="38"/>
  <c r="L17" i="39" s="1"/>
  <c r="L18" i="48" s="1"/>
  <c r="K17" i="38"/>
  <c r="K17" i="39" s="1"/>
  <c r="J17" i="38"/>
  <c r="J17" i="39" s="1"/>
  <c r="I17" i="38"/>
  <c r="I17" i="39" s="1"/>
  <c r="I18" i="48" s="1"/>
  <c r="H17" i="38"/>
  <c r="H17" i="39" s="1"/>
  <c r="H18" i="48" s="1"/>
  <c r="G17" i="38"/>
  <c r="G17" i="39" s="1"/>
  <c r="F17" i="38"/>
  <c r="F17" i="39" s="1"/>
  <c r="E17" i="38"/>
  <c r="E17" i="39" s="1"/>
  <c r="E18" i="48" s="1"/>
  <c r="AH16" i="38"/>
  <c r="AH16" i="39" s="1"/>
  <c r="AH10" i="48" s="1"/>
  <c r="AG16" i="38"/>
  <c r="AG16" i="39" s="1"/>
  <c r="AF16" i="38"/>
  <c r="AF16" i="39" s="1"/>
  <c r="AF10" i="48" s="1"/>
  <c r="AE16" i="38"/>
  <c r="AE16" i="39" s="1"/>
  <c r="AE10" i="48" s="1"/>
  <c r="AD16" i="38"/>
  <c r="AD16" i="39" s="1"/>
  <c r="AD10" i="48" s="1"/>
  <c r="AC16" i="38"/>
  <c r="AC16" i="39" s="1"/>
  <c r="AB16" i="38"/>
  <c r="AB16" i="39" s="1"/>
  <c r="AB10" i="48" s="1"/>
  <c r="AA16" i="38"/>
  <c r="AA16" i="39" s="1"/>
  <c r="AA10" i="48" s="1"/>
  <c r="Z16" i="38"/>
  <c r="Z16" i="39" s="1"/>
  <c r="Z10" i="48" s="1"/>
  <c r="Y16" i="38"/>
  <c r="Y16" i="39" s="1"/>
  <c r="X16" i="38"/>
  <c r="X16" i="39" s="1"/>
  <c r="X10" i="48" s="1"/>
  <c r="W16" i="38"/>
  <c r="W16" i="39" s="1"/>
  <c r="W10" i="48" s="1"/>
  <c r="V16" i="38"/>
  <c r="V16" i="39" s="1"/>
  <c r="V10" i="48" s="1"/>
  <c r="U16" i="38"/>
  <c r="U16" i="39" s="1"/>
  <c r="T16" i="38"/>
  <c r="T16" i="39" s="1"/>
  <c r="T10" i="48" s="1"/>
  <c r="S16" i="38"/>
  <c r="S16" i="39" s="1"/>
  <c r="S10" i="48" s="1"/>
  <c r="R16" i="38"/>
  <c r="R16" i="39" s="1"/>
  <c r="R10" i="48" s="1"/>
  <c r="Q16" i="38"/>
  <c r="Q16" i="39" s="1"/>
  <c r="P16" i="38"/>
  <c r="P16" i="39" s="1"/>
  <c r="P10" i="48" s="1"/>
  <c r="O16" i="38"/>
  <c r="O16" i="39" s="1"/>
  <c r="O10" i="48" s="1"/>
  <c r="N16" i="38"/>
  <c r="N16" i="39" s="1"/>
  <c r="N10" i="48" s="1"/>
  <c r="M16" i="38"/>
  <c r="M16" i="39" s="1"/>
  <c r="L16" i="38"/>
  <c r="L16" i="39" s="1"/>
  <c r="L10" i="48" s="1"/>
  <c r="K16" i="38"/>
  <c r="K16" i="39" s="1"/>
  <c r="K10" i="48" s="1"/>
  <c r="J16" i="38"/>
  <c r="J16" i="39" s="1"/>
  <c r="J10" i="48" s="1"/>
  <c r="I16" i="38"/>
  <c r="I16" i="39" s="1"/>
  <c r="H16" i="38"/>
  <c r="H16" i="39" s="1"/>
  <c r="H10" i="48" s="1"/>
  <c r="G16" i="38"/>
  <c r="G16" i="39" s="1"/>
  <c r="G10" i="48" s="1"/>
  <c r="F16" i="38"/>
  <c r="F16" i="39" s="1"/>
  <c r="F10" i="48" s="1"/>
  <c r="E16" i="38"/>
  <c r="E16" i="39" s="1"/>
  <c r="E10" i="48" s="1"/>
  <c r="AH15" i="38"/>
  <c r="AH15" i="39" s="1"/>
  <c r="AG15" i="38"/>
  <c r="AG15" i="39" s="1"/>
  <c r="AF15" i="38"/>
  <c r="AF15" i="39" s="1"/>
  <c r="AF9" i="48" s="1"/>
  <c r="AE15" i="38"/>
  <c r="AE15" i="39" s="1"/>
  <c r="AD15" i="38"/>
  <c r="AD15" i="39" s="1"/>
  <c r="AC15" i="38"/>
  <c r="AC15" i="39" s="1"/>
  <c r="AB15" i="38"/>
  <c r="AB15" i="39" s="1"/>
  <c r="AB9" i="48" s="1"/>
  <c r="AA15" i="38"/>
  <c r="AA15" i="39" s="1"/>
  <c r="Z15" i="38"/>
  <c r="Z15" i="39" s="1"/>
  <c r="Y15" i="38"/>
  <c r="Y15" i="39" s="1"/>
  <c r="X15" i="38"/>
  <c r="X15" i="39" s="1"/>
  <c r="X9" i="48" s="1"/>
  <c r="W15" i="38"/>
  <c r="W15" i="39" s="1"/>
  <c r="V15" i="38"/>
  <c r="V15" i="39" s="1"/>
  <c r="U15" i="38"/>
  <c r="U15" i="39" s="1"/>
  <c r="T15" i="38"/>
  <c r="T15" i="39" s="1"/>
  <c r="T9" i="48" s="1"/>
  <c r="S15" i="38"/>
  <c r="S15" i="39" s="1"/>
  <c r="R15" i="38"/>
  <c r="R15" i="39" s="1"/>
  <c r="Q15" i="38"/>
  <c r="Q15" i="39" s="1"/>
  <c r="P15" i="38"/>
  <c r="P15" i="39" s="1"/>
  <c r="P9" i="48" s="1"/>
  <c r="O15" i="38"/>
  <c r="O15" i="39" s="1"/>
  <c r="N15" i="38"/>
  <c r="N15" i="39" s="1"/>
  <c r="M15" i="38"/>
  <c r="M15" i="39" s="1"/>
  <c r="M9" i="48" s="1"/>
  <c r="L15" i="38"/>
  <c r="L15" i="39" s="1"/>
  <c r="L9" i="48" s="1"/>
  <c r="K15" i="38"/>
  <c r="K15" i="39" s="1"/>
  <c r="J15" i="38"/>
  <c r="J15" i="39" s="1"/>
  <c r="I15" i="38"/>
  <c r="I15" i="39" s="1"/>
  <c r="I9" i="48" s="1"/>
  <c r="H15" i="38"/>
  <c r="H15" i="39" s="1"/>
  <c r="H9" i="48" s="1"/>
  <c r="G15" i="38"/>
  <c r="G15" i="39" s="1"/>
  <c r="F15" i="38"/>
  <c r="F15" i="39" s="1"/>
  <c r="E15" i="38"/>
  <c r="E15" i="39" s="1"/>
  <c r="E9" i="48" s="1"/>
  <c r="AH14" i="38"/>
  <c r="AH14" i="39" s="1"/>
  <c r="AH8" i="48" s="1"/>
  <c r="AG14" i="38"/>
  <c r="AG14" i="39" s="1"/>
  <c r="AF14" i="38"/>
  <c r="AF14" i="39" s="1"/>
  <c r="AF8" i="48" s="1"/>
  <c r="AE14" i="38"/>
  <c r="AE14" i="39" s="1"/>
  <c r="AE8" i="48" s="1"/>
  <c r="AD14" i="38"/>
  <c r="AD14" i="39" s="1"/>
  <c r="AD8" i="48" s="1"/>
  <c r="AC14" i="38"/>
  <c r="AC14" i="39" s="1"/>
  <c r="AB14" i="38"/>
  <c r="AB14" i="39" s="1"/>
  <c r="AB8" i="48" s="1"/>
  <c r="AA14" i="38"/>
  <c r="AA14" i="39" s="1"/>
  <c r="AA8" i="48" s="1"/>
  <c r="Z14" i="38"/>
  <c r="Z14" i="39" s="1"/>
  <c r="Z8" i="48" s="1"/>
  <c r="Y14" i="38"/>
  <c r="Y14" i="39" s="1"/>
  <c r="X14" i="38"/>
  <c r="X14" i="39" s="1"/>
  <c r="X8" i="48" s="1"/>
  <c r="W14" i="38"/>
  <c r="W14" i="39" s="1"/>
  <c r="W8" i="48" s="1"/>
  <c r="V14" i="38"/>
  <c r="V14" i="39" s="1"/>
  <c r="V8" i="48" s="1"/>
  <c r="U14" i="38"/>
  <c r="U14" i="39" s="1"/>
  <c r="T14" i="38"/>
  <c r="T14" i="39" s="1"/>
  <c r="T8" i="48" s="1"/>
  <c r="S14" i="38"/>
  <c r="S14" i="39" s="1"/>
  <c r="S8" i="48" s="1"/>
  <c r="R14" i="38"/>
  <c r="R14" i="39" s="1"/>
  <c r="R8" i="48" s="1"/>
  <c r="Q14" i="38"/>
  <c r="Q14" i="39" s="1"/>
  <c r="P14" i="38"/>
  <c r="P14" i="39" s="1"/>
  <c r="P8" i="48" s="1"/>
  <c r="O14" i="38"/>
  <c r="O14" i="39" s="1"/>
  <c r="O8" i="48" s="1"/>
  <c r="N14" i="38"/>
  <c r="N14" i="39" s="1"/>
  <c r="N8" i="48" s="1"/>
  <c r="M14" i="38"/>
  <c r="M14" i="39" s="1"/>
  <c r="L14" i="38"/>
  <c r="L14" i="39" s="1"/>
  <c r="L8" i="48" s="1"/>
  <c r="K14" i="38"/>
  <c r="K14" i="39" s="1"/>
  <c r="K8" i="48" s="1"/>
  <c r="J14" i="38"/>
  <c r="J14" i="39" s="1"/>
  <c r="J8" i="48" s="1"/>
  <c r="I14" i="38"/>
  <c r="I14" i="39" s="1"/>
  <c r="H14" i="38"/>
  <c r="H14" i="39" s="1"/>
  <c r="H8" i="48" s="1"/>
  <c r="G14" i="38"/>
  <c r="G14" i="39" s="1"/>
  <c r="G8" i="48" s="1"/>
  <c r="F14" i="38"/>
  <c r="F14" i="39" s="1"/>
  <c r="F8" i="48" s="1"/>
  <c r="E14" i="38"/>
  <c r="E14" i="39" s="1"/>
  <c r="E8" i="48" s="1"/>
  <c r="AH13" i="38"/>
  <c r="AH13" i="39" s="1"/>
  <c r="AG13" i="38"/>
  <c r="AG13" i="39" s="1"/>
  <c r="AF13" i="38"/>
  <c r="AF13" i="39" s="1"/>
  <c r="AF27" i="48" s="1"/>
  <c r="AE13" i="38"/>
  <c r="AE13" i="39" s="1"/>
  <c r="AD13" i="38"/>
  <c r="AD13" i="39" s="1"/>
  <c r="AC13" i="38"/>
  <c r="AC13" i="39" s="1"/>
  <c r="AB13" i="38"/>
  <c r="AB13" i="39" s="1"/>
  <c r="AB27" i="48" s="1"/>
  <c r="AA13" i="38"/>
  <c r="AA13" i="39" s="1"/>
  <c r="Z13" i="38"/>
  <c r="Z13" i="39" s="1"/>
  <c r="Y13" i="38"/>
  <c r="Y13" i="39" s="1"/>
  <c r="X13" i="38"/>
  <c r="X13" i="39" s="1"/>
  <c r="X27" i="48" s="1"/>
  <c r="W13" i="38"/>
  <c r="W13" i="39" s="1"/>
  <c r="V13" i="38"/>
  <c r="V13" i="39" s="1"/>
  <c r="U13" i="38"/>
  <c r="U13" i="39" s="1"/>
  <c r="T13" i="38"/>
  <c r="T13" i="39" s="1"/>
  <c r="T27" i="48" s="1"/>
  <c r="S13" i="38"/>
  <c r="S13" i="39" s="1"/>
  <c r="R13" i="38"/>
  <c r="R13" i="39" s="1"/>
  <c r="Q13" i="38"/>
  <c r="Q13" i="39" s="1"/>
  <c r="P13" i="38"/>
  <c r="P13" i="39" s="1"/>
  <c r="P27" i="48" s="1"/>
  <c r="O13" i="38"/>
  <c r="O13" i="39" s="1"/>
  <c r="N13" i="38"/>
  <c r="N13" i="39" s="1"/>
  <c r="M13" i="38"/>
  <c r="M13" i="39" s="1"/>
  <c r="L13" i="38"/>
  <c r="L13" i="39" s="1"/>
  <c r="L27" i="48" s="1"/>
  <c r="K13" i="38"/>
  <c r="K13" i="39" s="1"/>
  <c r="J13" i="38"/>
  <c r="J13" i="39" s="1"/>
  <c r="I13" i="38"/>
  <c r="I13" i="39" s="1"/>
  <c r="H13" i="38"/>
  <c r="H13" i="39" s="1"/>
  <c r="H27" i="48" s="1"/>
  <c r="G13" i="38"/>
  <c r="G13" i="39" s="1"/>
  <c r="F13" i="38"/>
  <c r="F13" i="39" s="1"/>
  <c r="E13" i="38"/>
  <c r="E13" i="39" s="1"/>
  <c r="E27" i="48" s="1"/>
  <c r="AH12" i="38"/>
  <c r="AH12" i="39" s="1"/>
  <c r="AH26" i="48" s="1"/>
  <c r="AG12" i="38"/>
  <c r="AG12" i="39" s="1"/>
  <c r="AF12" i="38"/>
  <c r="AF12" i="39" s="1"/>
  <c r="AF26" i="48" s="1"/>
  <c r="AE12" i="38"/>
  <c r="AE12" i="39" s="1"/>
  <c r="AE26" i="48" s="1"/>
  <c r="AD12" i="38"/>
  <c r="AD12" i="39" s="1"/>
  <c r="AD26" i="48" s="1"/>
  <c r="AC12" i="38"/>
  <c r="AC12" i="39" s="1"/>
  <c r="AB12" i="38"/>
  <c r="AB12" i="39" s="1"/>
  <c r="AB26" i="48" s="1"/>
  <c r="AA12" i="38"/>
  <c r="AA12" i="39" s="1"/>
  <c r="AA26" i="48" s="1"/>
  <c r="Z12" i="38"/>
  <c r="Z12" i="39" s="1"/>
  <c r="Z26" i="48" s="1"/>
  <c r="Y12" i="38"/>
  <c r="Y12" i="39" s="1"/>
  <c r="X12" i="38"/>
  <c r="X12" i="39" s="1"/>
  <c r="X26" i="48" s="1"/>
  <c r="W12" i="38"/>
  <c r="W12" i="39" s="1"/>
  <c r="W26" i="48" s="1"/>
  <c r="V12" i="38"/>
  <c r="V12" i="39" s="1"/>
  <c r="V26" i="48" s="1"/>
  <c r="U12" i="38"/>
  <c r="U12" i="39" s="1"/>
  <c r="T12" i="38"/>
  <c r="T12" i="39" s="1"/>
  <c r="T26" i="48" s="1"/>
  <c r="S12" i="38"/>
  <c r="S12" i="39" s="1"/>
  <c r="S26" i="48" s="1"/>
  <c r="R12" i="38"/>
  <c r="R12" i="39" s="1"/>
  <c r="R26" i="48" s="1"/>
  <c r="Q12" i="38"/>
  <c r="Q12" i="39" s="1"/>
  <c r="P12" i="38"/>
  <c r="P12" i="39" s="1"/>
  <c r="P26" i="48" s="1"/>
  <c r="O12" i="38"/>
  <c r="O12" i="39" s="1"/>
  <c r="O26" i="48" s="1"/>
  <c r="N12" i="38"/>
  <c r="N12" i="39" s="1"/>
  <c r="N26" i="48" s="1"/>
  <c r="M12" i="38"/>
  <c r="M12" i="39" s="1"/>
  <c r="L12" i="38"/>
  <c r="L12" i="39" s="1"/>
  <c r="L26" i="48" s="1"/>
  <c r="K12" i="38"/>
  <c r="K12" i="39" s="1"/>
  <c r="K26" i="48" s="1"/>
  <c r="J12" i="38"/>
  <c r="J12" i="39" s="1"/>
  <c r="J26" i="48" s="1"/>
  <c r="I12" i="38"/>
  <c r="I12" i="39" s="1"/>
  <c r="H12" i="38"/>
  <c r="H12" i="39" s="1"/>
  <c r="H26" i="48" s="1"/>
  <c r="G12" i="38"/>
  <c r="G12" i="39" s="1"/>
  <c r="G26" i="48" s="1"/>
  <c r="F12" i="38"/>
  <c r="F12" i="39" s="1"/>
  <c r="F26" i="48" s="1"/>
  <c r="E12" i="38"/>
  <c r="E12" i="39" s="1"/>
  <c r="E26" i="48" s="1"/>
  <c r="AH11" i="38"/>
  <c r="AH11" i="39" s="1"/>
  <c r="AG11" i="38"/>
  <c r="AG11" i="39" s="1"/>
  <c r="AF11" i="38"/>
  <c r="AF11" i="39" s="1"/>
  <c r="AF25" i="48" s="1"/>
  <c r="AF34" i="48" s="1"/>
  <c r="AE11" i="38"/>
  <c r="AE11" i="39" s="1"/>
  <c r="AD11" i="38"/>
  <c r="AD11" i="39" s="1"/>
  <c r="AC11" i="38"/>
  <c r="AC11" i="39" s="1"/>
  <c r="AB11" i="38"/>
  <c r="AB11" i="39" s="1"/>
  <c r="AB25" i="48" s="1"/>
  <c r="AB34" i="48" s="1"/>
  <c r="AA11" i="38"/>
  <c r="AA11" i="39" s="1"/>
  <c r="Z11" i="38"/>
  <c r="Z11" i="39" s="1"/>
  <c r="Y11" i="38"/>
  <c r="Y11" i="39" s="1"/>
  <c r="X11" i="38"/>
  <c r="X11" i="39" s="1"/>
  <c r="X25" i="48" s="1"/>
  <c r="X34" i="48" s="1"/>
  <c r="W11" i="38"/>
  <c r="W11" i="39" s="1"/>
  <c r="V11" i="38"/>
  <c r="V11" i="39" s="1"/>
  <c r="U11" i="38"/>
  <c r="U11" i="39" s="1"/>
  <c r="T11" i="38"/>
  <c r="T11" i="39" s="1"/>
  <c r="T25" i="48" s="1"/>
  <c r="T34" i="48" s="1"/>
  <c r="S11" i="38"/>
  <c r="S11" i="39" s="1"/>
  <c r="R11" i="38"/>
  <c r="R11" i="39" s="1"/>
  <c r="Q11" i="38"/>
  <c r="Q11" i="39" s="1"/>
  <c r="P11" i="38"/>
  <c r="P11" i="39" s="1"/>
  <c r="P25" i="48" s="1"/>
  <c r="P34" i="48" s="1"/>
  <c r="O11" i="38"/>
  <c r="O11" i="39" s="1"/>
  <c r="N11" i="38"/>
  <c r="N11" i="39" s="1"/>
  <c r="M11" i="38"/>
  <c r="M11" i="39" s="1"/>
  <c r="L11" i="38"/>
  <c r="L11" i="39" s="1"/>
  <c r="L25" i="48" s="1"/>
  <c r="L34" i="48" s="1"/>
  <c r="K11" i="38"/>
  <c r="K11" i="39" s="1"/>
  <c r="J11" i="38"/>
  <c r="J11" i="39" s="1"/>
  <c r="I11" i="38"/>
  <c r="I11" i="39" s="1"/>
  <c r="I25" i="48" s="1"/>
  <c r="H11" i="38"/>
  <c r="H11" i="39" s="1"/>
  <c r="H25" i="48" s="1"/>
  <c r="H34" i="48" s="1"/>
  <c r="G11" i="38"/>
  <c r="G11" i="39" s="1"/>
  <c r="F11" i="38"/>
  <c r="F11" i="39" s="1"/>
  <c r="E11" i="38"/>
  <c r="E11" i="39" s="1"/>
  <c r="E25" i="48" s="1"/>
  <c r="E34" i="48" s="1"/>
  <c r="AH10" i="38"/>
  <c r="AH10" i="39" s="1"/>
  <c r="AH17" i="48" s="1"/>
  <c r="AG10" i="38"/>
  <c r="AG10" i="39" s="1"/>
  <c r="AF10" i="38"/>
  <c r="AF10" i="39" s="1"/>
  <c r="AF17" i="48" s="1"/>
  <c r="AE10" i="38"/>
  <c r="AE10" i="39" s="1"/>
  <c r="AE17" i="48" s="1"/>
  <c r="AD10" i="38"/>
  <c r="AD10" i="39" s="1"/>
  <c r="AD17" i="48" s="1"/>
  <c r="AC10" i="38"/>
  <c r="AC10" i="39" s="1"/>
  <c r="AB10" i="38"/>
  <c r="AB10" i="39" s="1"/>
  <c r="AB17" i="48" s="1"/>
  <c r="AA10" i="38"/>
  <c r="AA10" i="39" s="1"/>
  <c r="AA17" i="48" s="1"/>
  <c r="Z10" i="38"/>
  <c r="Z10" i="39" s="1"/>
  <c r="Z17" i="48" s="1"/>
  <c r="Y10" i="38"/>
  <c r="Y10" i="39" s="1"/>
  <c r="X10" i="38"/>
  <c r="X10" i="39" s="1"/>
  <c r="X17" i="48" s="1"/>
  <c r="W10" i="38"/>
  <c r="W10" i="39" s="1"/>
  <c r="W17" i="48" s="1"/>
  <c r="V10" i="38"/>
  <c r="V10" i="39" s="1"/>
  <c r="V17" i="48" s="1"/>
  <c r="U10" i="38"/>
  <c r="U10" i="39" s="1"/>
  <c r="T10" i="38"/>
  <c r="T10" i="39" s="1"/>
  <c r="T17" i="48" s="1"/>
  <c r="S10" i="38"/>
  <c r="S10" i="39" s="1"/>
  <c r="S17" i="48" s="1"/>
  <c r="R10" i="38"/>
  <c r="R10" i="39" s="1"/>
  <c r="R17" i="48" s="1"/>
  <c r="Q10" i="38"/>
  <c r="Q10" i="39" s="1"/>
  <c r="P10" i="38"/>
  <c r="P10" i="39" s="1"/>
  <c r="P17" i="48" s="1"/>
  <c r="O10" i="38"/>
  <c r="O10" i="39" s="1"/>
  <c r="O17" i="48" s="1"/>
  <c r="N10" i="38"/>
  <c r="N10" i="39" s="1"/>
  <c r="N17" i="48" s="1"/>
  <c r="M10" i="38"/>
  <c r="M10" i="39" s="1"/>
  <c r="L10" i="38"/>
  <c r="L10" i="39" s="1"/>
  <c r="L17" i="48" s="1"/>
  <c r="K10" i="38"/>
  <c r="K10" i="39" s="1"/>
  <c r="K17" i="48" s="1"/>
  <c r="J10" i="38"/>
  <c r="J10" i="39" s="1"/>
  <c r="J17" i="48" s="1"/>
  <c r="I10" i="38"/>
  <c r="I10" i="39" s="1"/>
  <c r="H10" i="38"/>
  <c r="H10" i="39" s="1"/>
  <c r="H17" i="48" s="1"/>
  <c r="G10" i="38"/>
  <c r="G10" i="39" s="1"/>
  <c r="G17" i="48" s="1"/>
  <c r="F10" i="38"/>
  <c r="F10" i="39" s="1"/>
  <c r="F17" i="48" s="1"/>
  <c r="E10" i="38"/>
  <c r="E10" i="39" s="1"/>
  <c r="E17" i="48" s="1"/>
  <c r="AH9" i="38"/>
  <c r="AH9" i="39" s="1"/>
  <c r="AG9" i="38"/>
  <c r="AG9" i="39" s="1"/>
  <c r="AF9" i="38"/>
  <c r="AF9" i="39" s="1"/>
  <c r="AF16" i="48" s="1"/>
  <c r="AE9" i="38"/>
  <c r="AE9" i="39" s="1"/>
  <c r="AD9" i="38"/>
  <c r="AD9" i="39" s="1"/>
  <c r="AC9" i="38"/>
  <c r="AC9" i="39" s="1"/>
  <c r="AB9" i="38"/>
  <c r="AB9" i="39" s="1"/>
  <c r="AB16" i="48" s="1"/>
  <c r="AA9" i="38"/>
  <c r="AA9" i="39" s="1"/>
  <c r="Z9" i="38"/>
  <c r="Z9" i="39" s="1"/>
  <c r="Y9" i="38"/>
  <c r="Y9" i="39" s="1"/>
  <c r="X9" i="38"/>
  <c r="X9" i="39" s="1"/>
  <c r="X16" i="48" s="1"/>
  <c r="W9" i="38"/>
  <c r="W9" i="39" s="1"/>
  <c r="V9" i="38"/>
  <c r="V9" i="39" s="1"/>
  <c r="U9" i="38"/>
  <c r="U9" i="39" s="1"/>
  <c r="T9" i="38"/>
  <c r="T9" i="39" s="1"/>
  <c r="T16" i="48" s="1"/>
  <c r="S9" i="38"/>
  <c r="S9" i="39" s="1"/>
  <c r="R9" i="38"/>
  <c r="R9" i="39" s="1"/>
  <c r="Q9" i="38"/>
  <c r="Q9" i="39" s="1"/>
  <c r="P9" i="38"/>
  <c r="P9" i="39" s="1"/>
  <c r="P16" i="48" s="1"/>
  <c r="O9" i="38"/>
  <c r="O9" i="39" s="1"/>
  <c r="N9" i="38"/>
  <c r="N9" i="39" s="1"/>
  <c r="M9" i="38"/>
  <c r="M9" i="39" s="1"/>
  <c r="L9" i="38"/>
  <c r="L9" i="39" s="1"/>
  <c r="L16" i="48" s="1"/>
  <c r="K9" i="38"/>
  <c r="K9" i="39" s="1"/>
  <c r="J9" i="38"/>
  <c r="J9" i="39" s="1"/>
  <c r="I9" i="38"/>
  <c r="I9" i="39" s="1"/>
  <c r="H9" i="38"/>
  <c r="H9" i="39" s="1"/>
  <c r="H16" i="48" s="1"/>
  <c r="G9" i="38"/>
  <c r="G9" i="39" s="1"/>
  <c r="F9" i="38"/>
  <c r="F9" i="39" s="1"/>
  <c r="E9" i="38"/>
  <c r="E9" i="39" s="1"/>
  <c r="E16" i="48" s="1"/>
  <c r="AH8" i="38"/>
  <c r="AH8" i="39" s="1"/>
  <c r="AH15" i="48" s="1"/>
  <c r="AG8" i="38"/>
  <c r="AG8" i="39" s="1"/>
  <c r="AF8" i="38"/>
  <c r="AF8" i="39" s="1"/>
  <c r="AF15" i="48" s="1"/>
  <c r="AE8" i="38"/>
  <c r="AE8" i="39" s="1"/>
  <c r="AE15" i="48" s="1"/>
  <c r="AD8" i="38"/>
  <c r="AD8" i="39" s="1"/>
  <c r="AD15" i="48" s="1"/>
  <c r="AC8" i="38"/>
  <c r="AC8" i="39" s="1"/>
  <c r="AB8" i="38"/>
  <c r="AB8" i="39" s="1"/>
  <c r="AB15" i="48" s="1"/>
  <c r="AA8" i="38"/>
  <c r="AA8" i="39" s="1"/>
  <c r="AA15" i="48" s="1"/>
  <c r="Z8" i="38"/>
  <c r="Z8" i="39" s="1"/>
  <c r="Z15" i="48" s="1"/>
  <c r="Y8" i="38"/>
  <c r="Y8" i="39" s="1"/>
  <c r="X8" i="38"/>
  <c r="X8" i="39" s="1"/>
  <c r="X15" i="48" s="1"/>
  <c r="W8" i="38"/>
  <c r="W8" i="39" s="1"/>
  <c r="W15" i="48" s="1"/>
  <c r="V8" i="38"/>
  <c r="V8" i="39" s="1"/>
  <c r="V15" i="48" s="1"/>
  <c r="U8" i="38"/>
  <c r="U8" i="39" s="1"/>
  <c r="T8" i="38"/>
  <c r="T8" i="39" s="1"/>
  <c r="T15" i="48" s="1"/>
  <c r="S8" i="38"/>
  <c r="S8" i="39" s="1"/>
  <c r="S15" i="48" s="1"/>
  <c r="R8" i="38"/>
  <c r="R8" i="39" s="1"/>
  <c r="R15" i="48" s="1"/>
  <c r="Q8" i="38"/>
  <c r="Q8" i="39" s="1"/>
  <c r="P8" i="38"/>
  <c r="P8" i="39" s="1"/>
  <c r="P15" i="48" s="1"/>
  <c r="O8" i="38"/>
  <c r="O8" i="39" s="1"/>
  <c r="O15" i="48" s="1"/>
  <c r="N8" i="38"/>
  <c r="N8" i="39" s="1"/>
  <c r="N15" i="48" s="1"/>
  <c r="M8" i="38"/>
  <c r="M8" i="39" s="1"/>
  <c r="L8" i="38"/>
  <c r="L8" i="39" s="1"/>
  <c r="L15" i="48" s="1"/>
  <c r="K8" i="38"/>
  <c r="K8" i="39" s="1"/>
  <c r="K15" i="48" s="1"/>
  <c r="J8" i="38"/>
  <c r="J8" i="39" s="1"/>
  <c r="J15" i="48" s="1"/>
  <c r="I8" i="38"/>
  <c r="I8" i="39" s="1"/>
  <c r="H8" i="38"/>
  <c r="H8" i="39" s="1"/>
  <c r="H15" i="48" s="1"/>
  <c r="G8" i="38"/>
  <c r="G8" i="39" s="1"/>
  <c r="G15" i="48" s="1"/>
  <c r="F8" i="38"/>
  <c r="F8" i="39" s="1"/>
  <c r="F15" i="48" s="1"/>
  <c r="E8" i="38"/>
  <c r="E8" i="39" s="1"/>
  <c r="E15" i="48" s="1"/>
  <c r="AH7" i="38"/>
  <c r="AH7" i="39" s="1"/>
  <c r="AG7" i="38"/>
  <c r="AG7" i="39" s="1"/>
  <c r="AF7" i="38"/>
  <c r="AF7" i="39" s="1"/>
  <c r="AF7" i="48" s="1"/>
  <c r="AE7" i="38"/>
  <c r="AE7" i="39" s="1"/>
  <c r="AD7" i="38"/>
  <c r="AD7" i="39" s="1"/>
  <c r="AC7" i="38"/>
  <c r="AC7" i="39" s="1"/>
  <c r="AB7" i="38"/>
  <c r="AB7" i="39" s="1"/>
  <c r="AB7" i="48" s="1"/>
  <c r="AA7" i="38"/>
  <c r="AA7" i="39" s="1"/>
  <c r="Z7" i="38"/>
  <c r="Z7" i="39" s="1"/>
  <c r="Y7" i="38"/>
  <c r="Y7" i="39" s="1"/>
  <c r="X7" i="38"/>
  <c r="X7" i="39" s="1"/>
  <c r="X7" i="48" s="1"/>
  <c r="W7" i="38"/>
  <c r="W7" i="39" s="1"/>
  <c r="V7" i="38"/>
  <c r="V7" i="39" s="1"/>
  <c r="U7" i="38"/>
  <c r="U7" i="39" s="1"/>
  <c r="T7" i="38"/>
  <c r="T7" i="39" s="1"/>
  <c r="T7" i="48" s="1"/>
  <c r="S7" i="38"/>
  <c r="S7" i="39" s="1"/>
  <c r="R7" i="38"/>
  <c r="R7" i="39" s="1"/>
  <c r="Q7" i="38"/>
  <c r="Q7" i="39" s="1"/>
  <c r="P7" i="38"/>
  <c r="P7" i="39" s="1"/>
  <c r="P7" i="48" s="1"/>
  <c r="O7" i="38"/>
  <c r="O7" i="39" s="1"/>
  <c r="N7" i="38"/>
  <c r="N7" i="39" s="1"/>
  <c r="M7" i="38"/>
  <c r="M7" i="39" s="1"/>
  <c r="M7" i="48" s="1"/>
  <c r="L7" i="38"/>
  <c r="L7" i="39" s="1"/>
  <c r="L7" i="48" s="1"/>
  <c r="K7" i="38"/>
  <c r="K7" i="39" s="1"/>
  <c r="J7" i="38"/>
  <c r="J7" i="39" s="1"/>
  <c r="I7" i="38"/>
  <c r="I7" i="39" s="1"/>
  <c r="I7" i="48" s="1"/>
  <c r="H7" i="38"/>
  <c r="H7" i="39" s="1"/>
  <c r="H7" i="48" s="1"/>
  <c r="G7" i="38"/>
  <c r="G7" i="39" s="1"/>
  <c r="F7" i="38"/>
  <c r="F7" i="39" s="1"/>
  <c r="E7" i="38"/>
  <c r="E7" i="39" s="1"/>
  <c r="E7" i="48" s="1"/>
  <c r="AH6" i="38"/>
  <c r="AH6" i="39" s="1"/>
  <c r="AH6" i="48" s="1"/>
  <c r="AG6" i="38"/>
  <c r="AG6" i="39" s="1"/>
  <c r="AF6" i="38"/>
  <c r="AF6" i="39" s="1"/>
  <c r="AF6" i="48" s="1"/>
  <c r="AE6" i="38"/>
  <c r="AE6" i="39" s="1"/>
  <c r="AE6" i="48" s="1"/>
  <c r="AD6" i="38"/>
  <c r="AD6" i="39" s="1"/>
  <c r="AD6" i="48" s="1"/>
  <c r="AC6" i="38"/>
  <c r="AC6" i="39" s="1"/>
  <c r="AB6" i="38"/>
  <c r="AB6" i="39" s="1"/>
  <c r="AB6" i="48" s="1"/>
  <c r="AA6" i="38"/>
  <c r="AA6" i="39" s="1"/>
  <c r="AA6" i="48" s="1"/>
  <c r="Z6" i="38"/>
  <c r="Z6" i="39" s="1"/>
  <c r="Z6" i="48" s="1"/>
  <c r="Y6" i="38"/>
  <c r="Y6" i="39" s="1"/>
  <c r="X6" i="38"/>
  <c r="X6" i="39" s="1"/>
  <c r="X6" i="48" s="1"/>
  <c r="W6" i="38"/>
  <c r="W6" i="39" s="1"/>
  <c r="W6" i="48" s="1"/>
  <c r="V6" i="38"/>
  <c r="V6" i="39" s="1"/>
  <c r="V6" i="48" s="1"/>
  <c r="U6" i="38"/>
  <c r="U6" i="39" s="1"/>
  <c r="T6" i="38"/>
  <c r="T6" i="39" s="1"/>
  <c r="T6" i="48" s="1"/>
  <c r="S6" i="38"/>
  <c r="S6" i="39" s="1"/>
  <c r="S6" i="48" s="1"/>
  <c r="R6" i="38"/>
  <c r="R6" i="39" s="1"/>
  <c r="R6" i="48" s="1"/>
  <c r="Q6" i="38"/>
  <c r="Q6" i="39" s="1"/>
  <c r="P6" i="38"/>
  <c r="P6" i="39" s="1"/>
  <c r="P6" i="48" s="1"/>
  <c r="O6" i="38"/>
  <c r="O6" i="39" s="1"/>
  <c r="O6" i="48" s="1"/>
  <c r="N6" i="38"/>
  <c r="N6" i="39" s="1"/>
  <c r="N6" i="48" s="1"/>
  <c r="M6" i="38"/>
  <c r="M6" i="39" s="1"/>
  <c r="L6" i="38"/>
  <c r="L6" i="39" s="1"/>
  <c r="L6" i="48" s="1"/>
  <c r="K6" i="38"/>
  <c r="K6" i="39" s="1"/>
  <c r="K6" i="48" s="1"/>
  <c r="J6" i="38"/>
  <c r="J6" i="39" s="1"/>
  <c r="J6" i="48" s="1"/>
  <c r="I6" i="38"/>
  <c r="I6" i="39" s="1"/>
  <c r="H6" i="38"/>
  <c r="H6" i="39" s="1"/>
  <c r="H6" i="48" s="1"/>
  <c r="G6" i="38"/>
  <c r="G6" i="39" s="1"/>
  <c r="G6" i="48" s="1"/>
  <c r="F6" i="38"/>
  <c r="F6" i="39" s="1"/>
  <c r="F6" i="48" s="1"/>
  <c r="E6" i="38"/>
  <c r="E6" i="39" s="1"/>
  <c r="E6" i="48" s="1"/>
  <c r="AH5" i="38"/>
  <c r="AH5" i="39" s="1"/>
  <c r="AG5" i="38"/>
  <c r="AG5" i="39" s="1"/>
  <c r="AF5" i="38"/>
  <c r="AF5" i="39" s="1"/>
  <c r="AF5" i="48" s="1"/>
  <c r="AF14" i="48" s="1"/>
  <c r="AE5" i="38"/>
  <c r="AE5" i="39" s="1"/>
  <c r="AD5" i="38"/>
  <c r="AD5" i="39" s="1"/>
  <c r="AC5" i="38"/>
  <c r="AC5" i="39" s="1"/>
  <c r="AB5" i="38"/>
  <c r="AB5" i="39" s="1"/>
  <c r="AB5" i="48" s="1"/>
  <c r="AB14" i="48" s="1"/>
  <c r="AA5" i="38"/>
  <c r="AA5" i="39" s="1"/>
  <c r="Z5" i="38"/>
  <c r="Z5" i="39" s="1"/>
  <c r="Y5" i="38"/>
  <c r="Y5" i="39" s="1"/>
  <c r="X5" i="38"/>
  <c r="X5" i="39" s="1"/>
  <c r="X5" i="48" s="1"/>
  <c r="X14" i="48" s="1"/>
  <c r="W5" i="38"/>
  <c r="W5" i="39" s="1"/>
  <c r="V5" i="38"/>
  <c r="V5" i="39" s="1"/>
  <c r="U5" i="38"/>
  <c r="U5" i="39" s="1"/>
  <c r="T5" i="38"/>
  <c r="T5" i="39" s="1"/>
  <c r="T5" i="48" s="1"/>
  <c r="T14" i="48" s="1"/>
  <c r="S5" i="38"/>
  <c r="S5" i="39" s="1"/>
  <c r="R5" i="38"/>
  <c r="R5" i="39" s="1"/>
  <c r="Q5" i="38"/>
  <c r="Q5" i="39" s="1"/>
  <c r="P5" i="38"/>
  <c r="P5" i="39" s="1"/>
  <c r="P5" i="48" s="1"/>
  <c r="P14" i="48" s="1"/>
  <c r="O5" i="38"/>
  <c r="O5" i="39" s="1"/>
  <c r="N5" i="38"/>
  <c r="N5" i="39" s="1"/>
  <c r="M5" i="38"/>
  <c r="M5" i="39" s="1"/>
  <c r="L5" i="38"/>
  <c r="L5" i="39" s="1"/>
  <c r="L5" i="48" s="1"/>
  <c r="L14" i="48" s="1"/>
  <c r="K5" i="38"/>
  <c r="K5" i="39" s="1"/>
  <c r="J5" i="38"/>
  <c r="J5" i="39" s="1"/>
  <c r="I5" i="38"/>
  <c r="I5" i="39" s="1"/>
  <c r="I5" i="48" s="1"/>
  <c r="H5" i="38"/>
  <c r="H5" i="39" s="1"/>
  <c r="H5" i="48" s="1"/>
  <c r="H14" i="48" s="1"/>
  <c r="G5" i="38"/>
  <c r="G5" i="39" s="1"/>
  <c r="F5" i="38"/>
  <c r="F5" i="39" s="1"/>
  <c r="E5" i="38"/>
  <c r="E5" i="39" s="1"/>
  <c r="E5" i="48" s="1"/>
  <c r="E14" i="48" s="1"/>
  <c r="P8" i="45" l="1"/>
  <c r="Y21" i="45"/>
  <c r="Y23" i="45" s="1"/>
  <c r="Y5" i="48"/>
  <c r="Y7" i="48"/>
  <c r="AG7" i="48"/>
  <c r="I16" i="48"/>
  <c r="Y16" i="48"/>
  <c r="M25" i="48"/>
  <c r="Y25" i="48"/>
  <c r="Q27" i="48"/>
  <c r="Y27" i="48"/>
  <c r="AG27" i="48"/>
  <c r="Y9" i="48"/>
  <c r="AG9" i="48"/>
  <c r="U18" i="48"/>
  <c r="AG18" i="48"/>
  <c r="Q20" i="48"/>
  <c r="AC20" i="48"/>
  <c r="Q29" i="48"/>
  <c r="AC29" i="48"/>
  <c r="AG29" i="48"/>
  <c r="M11" i="48"/>
  <c r="Y11" i="48"/>
  <c r="M13" i="48"/>
  <c r="V24" i="48"/>
  <c r="H16" i="45"/>
  <c r="Q5" i="48"/>
  <c r="AC5" i="48"/>
  <c r="U7" i="48"/>
  <c r="Q16" i="48"/>
  <c r="AC16" i="48"/>
  <c r="Q25" i="48"/>
  <c r="AC25" i="48"/>
  <c r="I27" i="48"/>
  <c r="AC27" i="48"/>
  <c r="Q9" i="48"/>
  <c r="AC9" i="48"/>
  <c r="Y18" i="48"/>
  <c r="Y20" i="48"/>
  <c r="U29" i="48"/>
  <c r="Q11" i="48"/>
  <c r="AC11" i="48"/>
  <c r="U13" i="48"/>
  <c r="AC13" i="48"/>
  <c r="Q22" i="48"/>
  <c r="Y22" i="48"/>
  <c r="AG22" i="48"/>
  <c r="Q31" i="48"/>
  <c r="Y31" i="48"/>
  <c r="I33" i="48"/>
  <c r="U33" i="48"/>
  <c r="AC33" i="48"/>
  <c r="F8" i="45"/>
  <c r="H8" i="45"/>
  <c r="Z21" i="45"/>
  <c r="Z23" i="45" s="1"/>
  <c r="H21" i="45"/>
  <c r="L8" i="45"/>
  <c r="AB14" i="45"/>
  <c r="AB16" i="45" s="1"/>
  <c r="Q11" i="45"/>
  <c r="V14" i="45"/>
  <c r="K11" i="45"/>
  <c r="K12" i="45" s="1"/>
  <c r="J18" i="44"/>
  <c r="J22" i="45" s="1"/>
  <c r="F5" i="48"/>
  <c r="N5" i="48"/>
  <c r="V5" i="48"/>
  <c r="AD5" i="48"/>
  <c r="F7" i="48"/>
  <c r="N7" i="48"/>
  <c r="V7" i="48"/>
  <c r="AH7" i="48"/>
  <c r="L24" i="48"/>
  <c r="T24" i="48"/>
  <c r="AB24" i="48"/>
  <c r="F16" i="48"/>
  <c r="F24" i="48" s="1"/>
  <c r="R16" i="48"/>
  <c r="Z16" i="48"/>
  <c r="Z24" i="48" s="1"/>
  <c r="F25" i="48"/>
  <c r="N25" i="48"/>
  <c r="R25" i="48"/>
  <c r="Z25" i="48"/>
  <c r="AD25" i="48"/>
  <c r="AH25" i="48"/>
  <c r="F27" i="48"/>
  <c r="J27" i="48"/>
  <c r="N27" i="48"/>
  <c r="R27" i="48"/>
  <c r="V27" i="48"/>
  <c r="Z27" i="48"/>
  <c r="AD27" i="48"/>
  <c r="AH27" i="48"/>
  <c r="F9" i="48"/>
  <c r="J9" i="48"/>
  <c r="N9" i="48"/>
  <c r="R9" i="48"/>
  <c r="V9" i="48"/>
  <c r="Z9" i="48"/>
  <c r="AD9" i="48"/>
  <c r="AH9" i="48"/>
  <c r="F18" i="48"/>
  <c r="J18" i="48"/>
  <c r="N18" i="48"/>
  <c r="R18" i="48"/>
  <c r="V18" i="48"/>
  <c r="Z18" i="48"/>
  <c r="AD18" i="48"/>
  <c r="AH18" i="48"/>
  <c r="F20" i="48"/>
  <c r="J20" i="48"/>
  <c r="N20" i="48"/>
  <c r="R20" i="48"/>
  <c r="V20" i="48"/>
  <c r="Z20" i="48"/>
  <c r="AD20" i="48"/>
  <c r="AH20" i="48"/>
  <c r="F29" i="48"/>
  <c r="J29" i="48"/>
  <c r="N29" i="48"/>
  <c r="R29" i="48"/>
  <c r="V29" i="48"/>
  <c r="Z29" i="48"/>
  <c r="AD29" i="48"/>
  <c r="AH29" i="48"/>
  <c r="F11" i="48"/>
  <c r="J11" i="48"/>
  <c r="N11" i="48"/>
  <c r="R11" i="48"/>
  <c r="V11" i="48"/>
  <c r="Z11" i="48"/>
  <c r="AD11" i="48"/>
  <c r="AH11" i="48"/>
  <c r="F13" i="48"/>
  <c r="J13" i="48"/>
  <c r="N13" i="48"/>
  <c r="R13" i="48"/>
  <c r="V13" i="48"/>
  <c r="Z13" i="48"/>
  <c r="AD13" i="48"/>
  <c r="AH13" i="48"/>
  <c r="F22" i="48"/>
  <c r="J22" i="48"/>
  <c r="N22" i="48"/>
  <c r="R22" i="48"/>
  <c r="V22" i="48"/>
  <c r="Z22" i="48"/>
  <c r="AD22" i="48"/>
  <c r="AH22" i="48"/>
  <c r="F31" i="48"/>
  <c r="J31" i="48"/>
  <c r="N31" i="48"/>
  <c r="R31" i="48"/>
  <c r="V31" i="48"/>
  <c r="Z31" i="48"/>
  <c r="AD31" i="48"/>
  <c r="AH31" i="48"/>
  <c r="F33" i="48"/>
  <c r="J33" i="48"/>
  <c r="N33" i="48"/>
  <c r="R33" i="48"/>
  <c r="V33" i="48"/>
  <c r="Z33" i="48"/>
  <c r="AD33" i="48"/>
  <c r="AH33" i="48"/>
  <c r="F18" i="44"/>
  <c r="F22" i="45" s="1"/>
  <c r="F23" i="45" s="1"/>
  <c r="Q14" i="45"/>
  <c r="J16" i="45"/>
  <c r="J11" i="45"/>
  <c r="J12" i="45" s="1"/>
  <c r="Q12" i="45"/>
  <c r="R8" i="45"/>
  <c r="O18" i="44"/>
  <c r="O22" i="45" s="1"/>
  <c r="O23" i="45" s="1"/>
  <c r="D18" i="44"/>
  <c r="D22" i="45" s="1"/>
  <c r="D23" i="45" s="1"/>
  <c r="T18" i="44"/>
  <c r="T22" i="45" s="1"/>
  <c r="T23" i="45" s="1"/>
  <c r="K16" i="45"/>
  <c r="AA16" i="45"/>
  <c r="Y12" i="45"/>
  <c r="J21" i="45"/>
  <c r="J23" i="45" s="1"/>
  <c r="M16" i="45"/>
  <c r="E7" i="45"/>
  <c r="V21" i="45"/>
  <c r="V23" i="45" s="1"/>
  <c r="O15" i="45"/>
  <c r="H11" i="44"/>
  <c r="H14" i="45" s="1"/>
  <c r="S11" i="45"/>
  <c r="S12" i="45" s="1"/>
  <c r="U7" i="44"/>
  <c r="U9" i="45" s="1"/>
  <c r="U12" i="45" s="1"/>
  <c r="AA7" i="45"/>
  <c r="K7" i="45"/>
  <c r="K8" i="45" s="1"/>
  <c r="M8" i="45"/>
  <c r="L21" i="45"/>
  <c r="L23" i="45" s="1"/>
  <c r="AB21" i="45"/>
  <c r="AB23" i="45" s="1"/>
  <c r="Q21" i="45"/>
  <c r="Q23" i="45" s="1"/>
  <c r="H11" i="45"/>
  <c r="X11" i="45"/>
  <c r="X12" i="45" s="1"/>
  <c r="T15" i="45"/>
  <c r="R11" i="45"/>
  <c r="AB8" i="45"/>
  <c r="D8" i="45"/>
  <c r="Q15" i="45"/>
  <c r="J15" i="45"/>
  <c r="Z15" i="45"/>
  <c r="R21" i="45"/>
  <c r="R23" i="45" s="1"/>
  <c r="L11" i="44"/>
  <c r="L14" i="45" s="1"/>
  <c r="H7" i="44"/>
  <c r="H9" i="45" s="1"/>
  <c r="Z6" i="45"/>
  <c r="Z8" i="45" s="1"/>
  <c r="W5" i="45"/>
  <c r="J11" i="44"/>
  <c r="J14" i="45" s="1"/>
  <c r="Z11" i="44"/>
  <c r="Z14" i="45" s="1"/>
  <c r="Z16" i="45" s="1"/>
  <c r="S11" i="44"/>
  <c r="S14" i="45" s="1"/>
  <c r="S16" i="45" s="1"/>
  <c r="N7" i="44"/>
  <c r="N9" i="45" s="1"/>
  <c r="N12" i="45" s="1"/>
  <c r="R18" i="44"/>
  <c r="R22" i="45" s="1"/>
  <c r="AA6" i="45"/>
  <c r="Y10" i="44"/>
  <c r="Y13" i="45" s="1"/>
  <c r="Y16" i="45" s="1"/>
  <c r="G11" i="45"/>
  <c r="G12" i="45" s="1"/>
  <c r="S21" i="45"/>
  <c r="N10" i="44"/>
  <c r="N13" i="45" s="1"/>
  <c r="R24" i="48"/>
  <c r="I16" i="45"/>
  <c r="U8" i="45"/>
  <c r="E8" i="45"/>
  <c r="I21" i="45"/>
  <c r="I23" i="45" s="1"/>
  <c r="I12" i="45"/>
  <c r="K21" i="45"/>
  <c r="K23" i="45" s="1"/>
  <c r="V16" i="45"/>
  <c r="M5" i="48"/>
  <c r="M14" i="48" s="1"/>
  <c r="U5" i="48"/>
  <c r="AG5" i="48"/>
  <c r="Q7" i="48"/>
  <c r="AC7" i="48"/>
  <c r="M16" i="48"/>
  <c r="U16" i="48"/>
  <c r="AG16" i="48"/>
  <c r="U25" i="48"/>
  <c r="U34" i="48" s="1"/>
  <c r="AG25" i="48"/>
  <c r="M27" i="48"/>
  <c r="U27" i="48"/>
  <c r="U9" i="48"/>
  <c r="Q18" i="48"/>
  <c r="AC18" i="48"/>
  <c r="U20" i="48"/>
  <c r="AG20" i="48"/>
  <c r="M29" i="48"/>
  <c r="Y29" i="48"/>
  <c r="I11" i="48"/>
  <c r="U11" i="48"/>
  <c r="AG11" i="48"/>
  <c r="Q13" i="48"/>
  <c r="Y13" i="48"/>
  <c r="AG13" i="48"/>
  <c r="M22" i="48"/>
  <c r="U22" i="48"/>
  <c r="AC22" i="48"/>
  <c r="M31" i="48"/>
  <c r="U31" i="48"/>
  <c r="AC31" i="48"/>
  <c r="AG31" i="48"/>
  <c r="M33" i="48"/>
  <c r="Q33" i="48"/>
  <c r="Y33" i="48"/>
  <c r="AG33" i="48"/>
  <c r="G21" i="45"/>
  <c r="G23" i="45" s="1"/>
  <c r="R16" i="45"/>
  <c r="L16" i="45"/>
  <c r="AA8" i="45"/>
  <c r="P14" i="45"/>
  <c r="P16" i="45" s="1"/>
  <c r="F12" i="45"/>
  <c r="Q8" i="45"/>
  <c r="X21" i="45"/>
  <c r="M21" i="45"/>
  <c r="M23" i="45" s="1"/>
  <c r="T11" i="45"/>
  <c r="E14" i="45"/>
  <c r="E16" i="45" s="1"/>
  <c r="I18" i="44"/>
  <c r="I22" i="45" s="1"/>
  <c r="M12" i="45"/>
  <c r="F14" i="45"/>
  <c r="F16" i="45" s="1"/>
  <c r="O14" i="45"/>
  <c r="Z12" i="45"/>
  <c r="J5" i="48"/>
  <c r="R5" i="48"/>
  <c r="Z5" i="48"/>
  <c r="AH5" i="48"/>
  <c r="AH14" i="48" s="1"/>
  <c r="J7" i="48"/>
  <c r="R7" i="48"/>
  <c r="Z7" i="48"/>
  <c r="AD7" i="48"/>
  <c r="H24" i="48"/>
  <c r="P24" i="48"/>
  <c r="X24" i="48"/>
  <c r="AF24" i="48"/>
  <c r="J16" i="48"/>
  <c r="J24" i="48" s="1"/>
  <c r="N16" i="48"/>
  <c r="N24" i="48" s="1"/>
  <c r="V16" i="48"/>
  <c r="AD16" i="48"/>
  <c r="AD24" i="48" s="1"/>
  <c r="AH16" i="48"/>
  <c r="AH24" i="48" s="1"/>
  <c r="J25" i="48"/>
  <c r="J34" i="48" s="1"/>
  <c r="V25" i="48"/>
  <c r="V34" i="48" s="1"/>
  <c r="G5" i="48"/>
  <c r="K5" i="48"/>
  <c r="O5" i="48"/>
  <c r="O14" i="48" s="1"/>
  <c r="S5" i="48"/>
  <c r="W5" i="48"/>
  <c r="AA5" i="48"/>
  <c r="AE5" i="48"/>
  <c r="AE14" i="48" s="1"/>
  <c r="I6" i="48"/>
  <c r="I14" i="48" s="1"/>
  <c r="M6" i="48"/>
  <c r="Q6" i="48"/>
  <c r="U6" i="48"/>
  <c r="Y6" i="48"/>
  <c r="AC6" i="48"/>
  <c r="AG6" i="48"/>
  <c r="G7" i="48"/>
  <c r="K7" i="48"/>
  <c r="O7" i="48"/>
  <c r="S7" i="48"/>
  <c r="W7" i="48"/>
  <c r="AA7" i="48"/>
  <c r="AE7" i="48"/>
  <c r="E24" i="48"/>
  <c r="I15" i="48"/>
  <c r="M15" i="48"/>
  <c r="Q15" i="48"/>
  <c r="U15" i="48"/>
  <c r="Y15" i="48"/>
  <c r="AC15" i="48"/>
  <c r="AG15" i="48"/>
  <c r="G16" i="48"/>
  <c r="G24" i="48" s="1"/>
  <c r="K16" i="48"/>
  <c r="K24" i="48" s="1"/>
  <c r="O16" i="48"/>
  <c r="O24" i="48" s="1"/>
  <c r="S16" i="48"/>
  <c r="S24" i="48" s="1"/>
  <c r="W16" i="48"/>
  <c r="W24" i="48" s="1"/>
  <c r="AA16" i="48"/>
  <c r="AA24" i="48" s="1"/>
  <c r="AE16" i="48"/>
  <c r="I17" i="48"/>
  <c r="M17" i="48"/>
  <c r="Q17" i="48"/>
  <c r="U17" i="48"/>
  <c r="Y17" i="48"/>
  <c r="AC17" i="48"/>
  <c r="AG17" i="48"/>
  <c r="G25" i="48"/>
  <c r="K25" i="48"/>
  <c r="O25" i="48"/>
  <c r="S25" i="48"/>
  <c r="W25" i="48"/>
  <c r="AA25" i="48"/>
  <c r="AE25" i="48"/>
  <c r="I26" i="48"/>
  <c r="I34" i="48" s="1"/>
  <c r="M26" i="48"/>
  <c r="Q26" i="48"/>
  <c r="U26" i="48"/>
  <c r="Y26" i="48"/>
  <c r="AC26" i="48"/>
  <c r="AG26" i="48"/>
  <c r="G27" i="48"/>
  <c r="K27" i="48"/>
  <c r="O27" i="48"/>
  <c r="S27" i="48"/>
  <c r="W27" i="48"/>
  <c r="AA27" i="48"/>
  <c r="AE27" i="48"/>
  <c r="I8" i="48"/>
  <c r="M8" i="48"/>
  <c r="Q8" i="48"/>
  <c r="U8" i="48"/>
  <c r="Y8" i="48"/>
  <c r="AC8" i="48"/>
  <c r="AG8" i="48"/>
  <c r="G9" i="48"/>
  <c r="K9" i="48"/>
  <c r="O9" i="48"/>
  <c r="S9" i="48"/>
  <c r="W9" i="48"/>
  <c r="AA9" i="48"/>
  <c r="AE9" i="48"/>
  <c r="I10" i="48"/>
  <c r="M10" i="48"/>
  <c r="Q10" i="48"/>
  <c r="U10" i="48"/>
  <c r="Y10" i="48"/>
  <c r="AC10" i="48"/>
  <c r="AG10" i="48"/>
  <c r="G18" i="48"/>
  <c r="K18" i="48"/>
  <c r="O18" i="48"/>
  <c r="S18" i="48"/>
  <c r="W18" i="48"/>
  <c r="AA18" i="48"/>
  <c r="AE18" i="48"/>
  <c r="I19" i="48"/>
  <c r="M19" i="48"/>
  <c r="Q19" i="48"/>
  <c r="U19" i="48"/>
  <c r="Y19" i="48"/>
  <c r="AC19" i="48"/>
  <c r="AG19" i="48"/>
  <c r="G20" i="48"/>
  <c r="K20" i="48"/>
  <c r="O20" i="48"/>
  <c r="S20" i="48"/>
  <c r="W20" i="48"/>
  <c r="AA20" i="48"/>
  <c r="AE20" i="48"/>
  <c r="AE24" i="48" s="1"/>
  <c r="I28" i="48"/>
  <c r="M28" i="48"/>
  <c r="Q28" i="48"/>
  <c r="U28" i="48"/>
  <c r="Y28" i="48"/>
  <c r="AC28" i="48"/>
  <c r="AG28" i="48"/>
  <c r="G29" i="48"/>
  <c r="K29" i="48"/>
  <c r="O29" i="48"/>
  <c r="S29" i="48"/>
  <c r="W29" i="48"/>
  <c r="AA29" i="48"/>
  <c r="AE29" i="48"/>
  <c r="I30" i="48"/>
  <c r="M30" i="48"/>
  <c r="Q30" i="48"/>
  <c r="U30" i="48"/>
  <c r="Y30" i="48"/>
  <c r="AC30" i="48"/>
  <c r="AG30" i="48"/>
  <c r="G11" i="48"/>
  <c r="K11" i="48"/>
  <c r="O11" i="48"/>
  <c r="S11" i="48"/>
  <c r="W11" i="48"/>
  <c r="AA11" i="48"/>
  <c r="AE11" i="48"/>
  <c r="I12" i="48"/>
  <c r="M12" i="48"/>
  <c r="Q12" i="48"/>
  <c r="U12" i="48"/>
  <c r="Y12" i="48"/>
  <c r="AC12" i="48"/>
  <c r="AG12" i="48"/>
  <c r="G13" i="48"/>
  <c r="K13" i="48"/>
  <c r="O13" i="48"/>
  <c r="S13" i="48"/>
  <c r="W13" i="48"/>
  <c r="AA13" i="48"/>
  <c r="AE13" i="48"/>
  <c r="I21" i="48"/>
  <c r="M21" i="48"/>
  <c r="Q21" i="48"/>
  <c r="U21" i="48"/>
  <c r="Y21" i="48"/>
  <c r="AC21" i="48"/>
  <c r="AG21" i="48"/>
  <c r="G22" i="48"/>
  <c r="K22" i="48"/>
  <c r="O22" i="48"/>
  <c r="S22" i="48"/>
  <c r="W22" i="48"/>
  <c r="AA22" i="48"/>
  <c r="AE22" i="48"/>
  <c r="I23" i="48"/>
  <c r="M23" i="48"/>
  <c r="Q23" i="48"/>
  <c r="U23" i="48"/>
  <c r="Y23" i="48"/>
  <c r="AC23" i="48"/>
  <c r="AG23" i="48"/>
  <c r="G31" i="48"/>
  <c r="K31" i="48"/>
  <c r="O31" i="48"/>
  <c r="S31" i="48"/>
  <c r="W31" i="48"/>
  <c r="AA31" i="48"/>
  <c r="AE31" i="48"/>
  <c r="I32" i="48"/>
  <c r="M32" i="48"/>
  <c r="Q32" i="48"/>
  <c r="U32" i="48"/>
  <c r="Y32" i="48"/>
  <c r="AC32" i="48"/>
  <c r="AG32" i="48"/>
  <c r="G33" i="48"/>
  <c r="K33" i="48"/>
  <c r="O33" i="48"/>
  <c r="S33" i="48"/>
  <c r="W33" i="48"/>
  <c r="AA33" i="48"/>
  <c r="AE33" i="48"/>
  <c r="W21" i="45"/>
  <c r="W23" i="45" s="1"/>
  <c r="I11" i="44"/>
  <c r="I14" i="45" s="1"/>
  <c r="AA11" i="45"/>
  <c r="AA12" i="45" s="1"/>
  <c r="E11" i="45"/>
  <c r="E12" i="45" s="1"/>
  <c r="L12" i="45"/>
  <c r="P7" i="45"/>
  <c r="S18" i="44"/>
  <c r="S22" i="45" s="1"/>
  <c r="H18" i="44"/>
  <c r="H22" i="45" s="1"/>
  <c r="X18" i="44"/>
  <c r="X22" i="45" s="1"/>
  <c r="O16" i="45"/>
  <c r="D16" i="45"/>
  <c r="T13" i="45"/>
  <c r="T16" i="45" s="1"/>
  <c r="M11" i="44"/>
  <c r="M14" i="45" s="1"/>
  <c r="O7" i="44"/>
  <c r="O9" i="45" s="1"/>
  <c r="O12" i="45" s="1"/>
  <c r="S15" i="45"/>
  <c r="V11" i="45"/>
  <c r="V12" i="45" s="1"/>
  <c r="D7" i="44"/>
  <c r="D9" i="45" s="1"/>
  <c r="D12" i="45" s="1"/>
  <c r="N21" i="45"/>
  <c r="N23" i="45" s="1"/>
  <c r="G15" i="45"/>
  <c r="Q10" i="44"/>
  <c r="Q13" i="45" s="1"/>
  <c r="N11" i="45"/>
  <c r="P7" i="44"/>
  <c r="P9" i="45" s="1"/>
  <c r="P12" i="45" s="1"/>
  <c r="W7" i="45"/>
  <c r="G7" i="45"/>
  <c r="G8" i="45" s="1"/>
  <c r="P6" i="45"/>
  <c r="I8" i="45"/>
  <c r="V6" i="44"/>
  <c r="V7" i="45" s="1"/>
  <c r="F6" i="44"/>
  <c r="F7" i="45" s="1"/>
  <c r="N6" i="44"/>
  <c r="N7" i="45" s="1"/>
  <c r="N8" i="45" s="1"/>
  <c r="P21" i="45"/>
  <c r="P23" i="45" s="1"/>
  <c r="E21" i="45"/>
  <c r="E23" i="45" s="1"/>
  <c r="U21" i="45"/>
  <c r="U23" i="45" s="1"/>
  <c r="L11" i="45"/>
  <c r="AB11" i="45"/>
  <c r="AB12" i="45" s="1"/>
  <c r="L15" i="45"/>
  <c r="T7" i="44"/>
  <c r="T9" i="45" s="1"/>
  <c r="X5" i="45"/>
  <c r="X8" i="45" s="1"/>
  <c r="E15" i="45"/>
  <c r="U15" i="45"/>
  <c r="U16" i="45" s="1"/>
  <c r="N15" i="45"/>
  <c r="AA15" i="45"/>
  <c r="Y6" i="44"/>
  <c r="Y7" i="45" s="1"/>
  <c r="Y8" i="45" s="1"/>
  <c r="V6" i="45"/>
  <c r="V8" i="45" s="1"/>
  <c r="N11" i="44"/>
  <c r="N14" i="45" s="1"/>
  <c r="G11" i="44"/>
  <c r="G14" i="45" s="1"/>
  <c r="G16" i="45" s="1"/>
  <c r="W11" i="44"/>
  <c r="W14" i="45" s="1"/>
  <c r="W16" i="45" s="1"/>
  <c r="R7" i="44"/>
  <c r="R9" i="45" s="1"/>
  <c r="R12" i="45" s="1"/>
  <c r="AA21" i="45"/>
  <c r="AA23" i="45" s="1"/>
  <c r="Z6" i="44"/>
  <c r="Z7" i="45" s="1"/>
  <c r="S6" i="45"/>
  <c r="S8" i="45" s="1"/>
  <c r="AB6" i="44"/>
  <c r="AB7" i="45" s="1"/>
  <c r="Y6" i="45"/>
  <c r="O6" i="45"/>
  <c r="O8" i="45" s="1"/>
  <c r="W11" i="45"/>
  <c r="W12" i="45" s="1"/>
  <c r="O10" i="54"/>
  <c r="A12" i="54"/>
  <c r="N11" i="54"/>
  <c r="O11" i="54" s="1"/>
  <c r="J11" i="54"/>
  <c r="K11" i="54" s="1"/>
  <c r="F11" i="54"/>
  <c r="G11" i="54" s="1"/>
  <c r="P11" i="54"/>
  <c r="Q11" i="54" s="1"/>
  <c r="L11" i="54"/>
  <c r="M11" i="54" s="1"/>
  <c r="H11" i="54"/>
  <c r="I11" i="54" s="1"/>
  <c r="D11" i="54"/>
  <c r="E11" i="54" s="1"/>
  <c r="E10" i="54"/>
  <c r="Q10" i="54"/>
  <c r="K10" i="54"/>
  <c r="I9" i="53"/>
  <c r="Q9" i="53"/>
  <c r="A11" i="53"/>
  <c r="N10" i="53"/>
  <c r="O10" i="53" s="1"/>
  <c r="J10" i="53"/>
  <c r="K10" i="53" s="1"/>
  <c r="F10" i="53"/>
  <c r="G10" i="53" s="1"/>
  <c r="H10" i="53"/>
  <c r="I10" i="53" s="1"/>
  <c r="L10" i="53"/>
  <c r="M10" i="53" s="1"/>
  <c r="P10" i="53"/>
  <c r="Q10" i="53" s="1"/>
  <c r="D10" i="53"/>
  <c r="E10" i="53" s="1"/>
  <c r="G9" i="53"/>
  <c r="O9" i="53"/>
  <c r="Q10" i="52"/>
  <c r="K10" i="52"/>
  <c r="E10" i="52"/>
  <c r="A12" i="52"/>
  <c r="N11" i="52"/>
  <c r="O11" i="52" s="1"/>
  <c r="J11" i="52"/>
  <c r="K11" i="52" s="1"/>
  <c r="F11" i="52"/>
  <c r="G11" i="52" s="1"/>
  <c r="P11" i="52"/>
  <c r="Q11" i="52" s="1"/>
  <c r="L11" i="52"/>
  <c r="H11" i="52"/>
  <c r="D11" i="52"/>
  <c r="E11" i="52" s="1"/>
  <c r="A11" i="51"/>
  <c r="N10" i="51"/>
  <c r="J10" i="51"/>
  <c r="F10" i="51"/>
  <c r="P10" i="51"/>
  <c r="Q10" i="51" s="1"/>
  <c r="L10" i="51"/>
  <c r="H10" i="51"/>
  <c r="D10" i="51"/>
  <c r="E10" i="51" s="1"/>
  <c r="Q9" i="51"/>
  <c r="Q9" i="50"/>
  <c r="A11" i="50"/>
  <c r="N10" i="50"/>
  <c r="O10" i="50" s="1"/>
  <c r="J10" i="50"/>
  <c r="F10" i="50"/>
  <c r="P10" i="50"/>
  <c r="Q10" i="50" s="1"/>
  <c r="L10" i="50"/>
  <c r="H10" i="50"/>
  <c r="D10" i="50"/>
  <c r="Q10" i="49"/>
  <c r="A12" i="49"/>
  <c r="N11" i="49"/>
  <c r="O11" i="49" s="1"/>
  <c r="J11" i="49"/>
  <c r="F11" i="49"/>
  <c r="P11" i="49"/>
  <c r="Q11" i="49" s="1"/>
  <c r="L11" i="49"/>
  <c r="H11" i="49"/>
  <c r="D11" i="49"/>
  <c r="E11" i="49" s="1"/>
  <c r="H6" i="41"/>
  <c r="H6" i="40"/>
  <c r="L6" i="41"/>
  <c r="L6" i="40"/>
  <c r="T6" i="41"/>
  <c r="T6" i="40"/>
  <c r="AB6" i="41"/>
  <c r="AB6" i="40"/>
  <c r="F7" i="41"/>
  <c r="F7" i="40"/>
  <c r="N7" i="41"/>
  <c r="N7" i="40"/>
  <c r="AD7" i="41"/>
  <c r="AD7" i="40"/>
  <c r="E6" i="41"/>
  <c r="E6" i="40"/>
  <c r="I6" i="41"/>
  <c r="I6" i="40"/>
  <c r="M6" i="41"/>
  <c r="M6" i="40"/>
  <c r="Q6" i="41"/>
  <c r="Q6" i="40"/>
  <c r="U6" i="41"/>
  <c r="U6" i="40"/>
  <c r="Y6" i="41"/>
  <c r="Y6" i="40"/>
  <c r="AC6" i="41"/>
  <c r="AC6" i="40"/>
  <c r="AG6" i="41"/>
  <c r="AG6" i="40"/>
  <c r="G7" i="41"/>
  <c r="G7" i="40"/>
  <c r="K7" i="41"/>
  <c r="K7" i="40"/>
  <c r="O7" i="41"/>
  <c r="O7" i="40"/>
  <c r="S7" i="41"/>
  <c r="S7" i="40"/>
  <c r="W7" i="41"/>
  <c r="W7" i="40"/>
  <c r="AA7" i="41"/>
  <c r="AA7" i="40"/>
  <c r="AE7" i="41"/>
  <c r="AE7" i="40"/>
  <c r="E9" i="41"/>
  <c r="E8" i="40"/>
  <c r="I9" i="41"/>
  <c r="I8" i="40"/>
  <c r="M9" i="41"/>
  <c r="M8" i="40"/>
  <c r="Q9" i="41"/>
  <c r="Q8" i="40"/>
  <c r="U9" i="41"/>
  <c r="U8" i="40"/>
  <c r="Y9" i="41"/>
  <c r="Y8" i="40"/>
  <c r="AC9" i="41"/>
  <c r="AC8" i="40"/>
  <c r="AG9" i="41"/>
  <c r="AG8" i="40"/>
  <c r="G10" i="41"/>
  <c r="G9" i="40"/>
  <c r="K10" i="41"/>
  <c r="K9" i="40"/>
  <c r="O10" i="41"/>
  <c r="O9" i="40"/>
  <c r="S10" i="41"/>
  <c r="S9" i="40"/>
  <c r="W10" i="41"/>
  <c r="W9" i="40"/>
  <c r="AA10" i="41"/>
  <c r="AA9" i="40"/>
  <c r="AE10" i="41"/>
  <c r="AE9" i="40"/>
  <c r="E11" i="41"/>
  <c r="E10" i="40"/>
  <c r="I11" i="41"/>
  <c r="I10" i="40"/>
  <c r="M11" i="41"/>
  <c r="M10" i="40"/>
  <c r="Q11" i="41"/>
  <c r="Q10" i="40"/>
  <c r="U11" i="41"/>
  <c r="U10" i="40"/>
  <c r="Y11" i="41"/>
  <c r="Y10" i="40"/>
  <c r="AC11" i="41"/>
  <c r="AC10" i="40"/>
  <c r="AG11" i="41"/>
  <c r="AG10" i="40"/>
  <c r="G13" i="41"/>
  <c r="G11" i="40"/>
  <c r="K13" i="41"/>
  <c r="K11" i="40"/>
  <c r="O13" i="41"/>
  <c r="O11" i="40"/>
  <c r="S13" i="41"/>
  <c r="S11" i="40"/>
  <c r="W13" i="41"/>
  <c r="W11" i="40"/>
  <c r="AA13" i="41"/>
  <c r="AA11" i="40"/>
  <c r="AE13" i="41"/>
  <c r="AE11" i="40"/>
  <c r="E14" i="41"/>
  <c r="E12" i="40"/>
  <c r="I14" i="41"/>
  <c r="I12" i="40"/>
  <c r="M14" i="41"/>
  <c r="M12" i="40"/>
  <c r="Q14" i="41"/>
  <c r="Q12" i="40"/>
  <c r="U14" i="41"/>
  <c r="U12" i="40"/>
  <c r="Y14" i="41"/>
  <c r="Y12" i="40"/>
  <c r="AC14" i="41"/>
  <c r="AC12" i="40"/>
  <c r="AG14" i="41"/>
  <c r="AG12" i="40"/>
  <c r="G15" i="41"/>
  <c r="G13" i="40"/>
  <c r="K15" i="41"/>
  <c r="K13" i="40"/>
  <c r="O15" i="41"/>
  <c r="O13" i="40"/>
  <c r="S15" i="41"/>
  <c r="S13" i="40"/>
  <c r="W15" i="41"/>
  <c r="W13" i="40"/>
  <c r="AA15" i="41"/>
  <c r="AA13" i="40"/>
  <c r="AE15" i="41"/>
  <c r="AE13" i="40"/>
  <c r="E17" i="41"/>
  <c r="E14" i="40"/>
  <c r="I17" i="41"/>
  <c r="I14" i="40"/>
  <c r="M17" i="41"/>
  <c r="M14" i="40"/>
  <c r="Q17" i="41"/>
  <c r="Q14" i="40"/>
  <c r="U17" i="41"/>
  <c r="U14" i="40"/>
  <c r="Y17" i="41"/>
  <c r="Y14" i="40"/>
  <c r="AC17" i="41"/>
  <c r="AC14" i="40"/>
  <c r="AG17" i="41"/>
  <c r="AG14" i="40"/>
  <c r="G18" i="41"/>
  <c r="G15" i="40"/>
  <c r="K18" i="41"/>
  <c r="K15" i="40"/>
  <c r="O18" i="41"/>
  <c r="O15" i="40"/>
  <c r="S18" i="41"/>
  <c r="S15" i="40"/>
  <c r="W18" i="41"/>
  <c r="W15" i="40"/>
  <c r="AA18" i="41"/>
  <c r="AA15" i="40"/>
  <c r="AE18" i="41"/>
  <c r="AE15" i="40"/>
  <c r="E19" i="41"/>
  <c r="E16" i="40"/>
  <c r="I19" i="41"/>
  <c r="I16" i="40"/>
  <c r="M19" i="41"/>
  <c r="M16" i="40"/>
  <c r="Q19" i="41"/>
  <c r="Q16" i="40"/>
  <c r="U19" i="41"/>
  <c r="U16" i="40"/>
  <c r="Y19" i="41"/>
  <c r="Y16" i="40"/>
  <c r="AC19" i="41"/>
  <c r="AC16" i="40"/>
  <c r="AG19" i="41"/>
  <c r="AG16" i="40"/>
  <c r="G21" i="41"/>
  <c r="G17" i="40"/>
  <c r="K21" i="41"/>
  <c r="K17" i="40"/>
  <c r="O21" i="41"/>
  <c r="O17" i="40"/>
  <c r="S21" i="41"/>
  <c r="S17" i="40"/>
  <c r="W21" i="41"/>
  <c r="W17" i="40"/>
  <c r="AA21" i="41"/>
  <c r="AA17" i="40"/>
  <c r="AE21" i="41"/>
  <c r="AE17" i="40"/>
  <c r="E22" i="41"/>
  <c r="E18" i="40"/>
  <c r="I22" i="41"/>
  <c r="I18" i="40"/>
  <c r="M22" i="41"/>
  <c r="M18" i="40"/>
  <c r="Q22" i="41"/>
  <c r="Q18" i="40"/>
  <c r="U22" i="41"/>
  <c r="U18" i="40"/>
  <c r="Y22" i="41"/>
  <c r="Y18" i="40"/>
  <c r="AC22" i="41"/>
  <c r="AC18" i="40"/>
  <c r="AG22" i="41"/>
  <c r="AG18" i="40"/>
  <c r="G23" i="41"/>
  <c r="G19" i="40"/>
  <c r="K23" i="41"/>
  <c r="K19" i="40"/>
  <c r="O23" i="41"/>
  <c r="O19" i="40"/>
  <c r="S23" i="41"/>
  <c r="S19" i="40"/>
  <c r="W23" i="41"/>
  <c r="W19" i="40"/>
  <c r="AA23" i="41"/>
  <c r="AA19" i="40"/>
  <c r="AE23" i="41"/>
  <c r="AE19" i="40"/>
  <c r="E25" i="41"/>
  <c r="E20" i="40"/>
  <c r="I25" i="41"/>
  <c r="I20" i="40"/>
  <c r="M25" i="41"/>
  <c r="M20" i="40"/>
  <c r="Q25" i="41"/>
  <c r="Q20" i="40"/>
  <c r="U25" i="41"/>
  <c r="U20" i="40"/>
  <c r="Y25" i="41"/>
  <c r="Y20" i="40"/>
  <c r="AC25" i="41"/>
  <c r="AC20" i="40"/>
  <c r="AG25" i="41"/>
  <c r="AG20" i="40"/>
  <c r="G26" i="41"/>
  <c r="G21" i="40"/>
  <c r="K26" i="41"/>
  <c r="K21" i="40"/>
  <c r="O26" i="41"/>
  <c r="O21" i="40"/>
  <c r="S26" i="41"/>
  <c r="S21" i="40"/>
  <c r="W26" i="41"/>
  <c r="W21" i="40"/>
  <c r="AA26" i="41"/>
  <c r="AA21" i="40"/>
  <c r="AE26" i="41"/>
  <c r="AE21" i="40"/>
  <c r="E27" i="41"/>
  <c r="E22" i="40"/>
  <c r="I27" i="41"/>
  <c r="I22" i="40"/>
  <c r="M27" i="41"/>
  <c r="M22" i="40"/>
  <c r="Q27" i="41"/>
  <c r="Q22" i="40"/>
  <c r="U27" i="41"/>
  <c r="U22" i="40"/>
  <c r="Y27" i="41"/>
  <c r="Y22" i="40"/>
  <c r="AC27" i="41"/>
  <c r="AC22" i="40"/>
  <c r="AG27" i="41"/>
  <c r="AG22" i="40"/>
  <c r="G29" i="41"/>
  <c r="G23" i="40"/>
  <c r="K29" i="41"/>
  <c r="K23" i="40"/>
  <c r="O29" i="41"/>
  <c r="O23" i="40"/>
  <c r="S29" i="41"/>
  <c r="S23" i="40"/>
  <c r="W29" i="41"/>
  <c r="W23" i="40"/>
  <c r="AA29" i="41"/>
  <c r="AA23" i="40"/>
  <c r="AE29" i="41"/>
  <c r="AE23" i="40"/>
  <c r="E30" i="41"/>
  <c r="E24" i="40"/>
  <c r="I30" i="41"/>
  <c r="I24" i="40"/>
  <c r="M30" i="41"/>
  <c r="M24" i="40"/>
  <c r="Q30" i="41"/>
  <c r="Q24" i="40"/>
  <c r="U30" i="41"/>
  <c r="U24" i="40"/>
  <c r="Y30" i="41"/>
  <c r="Y24" i="40"/>
  <c r="AC30" i="41"/>
  <c r="AC24" i="40"/>
  <c r="AG30" i="41"/>
  <c r="AG24" i="40"/>
  <c r="G31" i="41"/>
  <c r="G25" i="40"/>
  <c r="K31" i="41"/>
  <c r="K25" i="40"/>
  <c r="O31" i="41"/>
  <c r="O25" i="40"/>
  <c r="S31" i="41"/>
  <c r="S25" i="40"/>
  <c r="W31" i="41"/>
  <c r="W25" i="40"/>
  <c r="AA31" i="41"/>
  <c r="AA25" i="40"/>
  <c r="AE31" i="41"/>
  <c r="AE25" i="40"/>
  <c r="E33" i="41"/>
  <c r="E26" i="40"/>
  <c r="I33" i="41"/>
  <c r="I26" i="40"/>
  <c r="M33" i="41"/>
  <c r="M26" i="40"/>
  <c r="Q33" i="41"/>
  <c r="Q26" i="40"/>
  <c r="U33" i="41"/>
  <c r="U26" i="40"/>
  <c r="Y33" i="41"/>
  <c r="Y26" i="40"/>
  <c r="AC33" i="41"/>
  <c r="AC26" i="40"/>
  <c r="AG33" i="41"/>
  <c r="AG26" i="40"/>
  <c r="G34" i="41"/>
  <c r="G27" i="40"/>
  <c r="K34" i="41"/>
  <c r="K27" i="40"/>
  <c r="O34" i="41"/>
  <c r="O27" i="40"/>
  <c r="S34" i="41"/>
  <c r="S27" i="40"/>
  <c r="W34" i="41"/>
  <c r="W27" i="40"/>
  <c r="AA34" i="41"/>
  <c r="AA27" i="40"/>
  <c r="AE34" i="41"/>
  <c r="AE27" i="40"/>
  <c r="E35" i="41"/>
  <c r="E28" i="40"/>
  <c r="I35" i="41"/>
  <c r="I28" i="40"/>
  <c r="M35" i="41"/>
  <c r="M28" i="40"/>
  <c r="Q35" i="41"/>
  <c r="Q28" i="40"/>
  <c r="U35" i="41"/>
  <c r="U28" i="40"/>
  <c r="Y35" i="41"/>
  <c r="Y28" i="40"/>
  <c r="AC35" i="41"/>
  <c r="AC28" i="40"/>
  <c r="AG35" i="41"/>
  <c r="AG28" i="40"/>
  <c r="G37" i="41"/>
  <c r="G29" i="40"/>
  <c r="K37" i="41"/>
  <c r="K29" i="40"/>
  <c r="O37" i="41"/>
  <c r="O29" i="40"/>
  <c r="S37" i="41"/>
  <c r="S29" i="40"/>
  <c r="W37" i="41"/>
  <c r="W29" i="40"/>
  <c r="AA37" i="41"/>
  <c r="AA29" i="40"/>
  <c r="AE37" i="41"/>
  <c r="AE29" i="40"/>
  <c r="E38" i="41"/>
  <c r="E30" i="40"/>
  <c r="I38" i="41"/>
  <c r="I30" i="40"/>
  <c r="M38" i="41"/>
  <c r="M30" i="40"/>
  <c r="Q38" i="41"/>
  <c r="Q30" i="40"/>
  <c r="U38" i="41"/>
  <c r="U30" i="40"/>
  <c r="Y38" i="41"/>
  <c r="Y30" i="40"/>
  <c r="AC38" i="41"/>
  <c r="AC30" i="40"/>
  <c r="AG38" i="41"/>
  <c r="AG30" i="40"/>
  <c r="G39" i="41"/>
  <c r="G31" i="40"/>
  <c r="K39" i="41"/>
  <c r="K31" i="40"/>
  <c r="O39" i="41"/>
  <c r="O31" i="40"/>
  <c r="S39" i="41"/>
  <c r="S31" i="40"/>
  <c r="W39" i="41"/>
  <c r="W31" i="40"/>
  <c r="AA39" i="41"/>
  <c r="AA31" i="40"/>
  <c r="AE39" i="41"/>
  <c r="AE31" i="40"/>
  <c r="F6" i="41"/>
  <c r="F6" i="40"/>
  <c r="J6" i="41"/>
  <c r="J6" i="40"/>
  <c r="N6" i="41"/>
  <c r="N6" i="40"/>
  <c r="R6" i="41"/>
  <c r="R6" i="40"/>
  <c r="V6" i="41"/>
  <c r="V6" i="40"/>
  <c r="Z6" i="41"/>
  <c r="Z6" i="40"/>
  <c r="AD6" i="41"/>
  <c r="AD6" i="40"/>
  <c r="AH6" i="41"/>
  <c r="AH6" i="40"/>
  <c r="H7" i="41"/>
  <c r="H7" i="40"/>
  <c r="L7" i="41"/>
  <c r="L7" i="40"/>
  <c r="P7" i="41"/>
  <c r="P7" i="40"/>
  <c r="T7" i="41"/>
  <c r="T7" i="40"/>
  <c r="X7" i="41"/>
  <c r="X7" i="40"/>
  <c r="AB7" i="41"/>
  <c r="AB7" i="40"/>
  <c r="AF7" i="41"/>
  <c r="AF7" i="40"/>
  <c r="F9" i="41"/>
  <c r="F8" i="40"/>
  <c r="J9" i="41"/>
  <c r="J8" i="40"/>
  <c r="N9" i="41"/>
  <c r="N8" i="40"/>
  <c r="R9" i="41"/>
  <c r="R8" i="40"/>
  <c r="V9" i="41"/>
  <c r="V8" i="40"/>
  <c r="Z9" i="41"/>
  <c r="Z8" i="40"/>
  <c r="AD9" i="41"/>
  <c r="AD8" i="40"/>
  <c r="AH9" i="41"/>
  <c r="AH8" i="40"/>
  <c r="H10" i="41"/>
  <c r="H9" i="40"/>
  <c r="L10" i="41"/>
  <c r="L9" i="40"/>
  <c r="P10" i="41"/>
  <c r="P9" i="40"/>
  <c r="T10" i="41"/>
  <c r="T9" i="40"/>
  <c r="X10" i="41"/>
  <c r="X9" i="40"/>
  <c r="AB10" i="41"/>
  <c r="AB9" i="40"/>
  <c r="AF10" i="41"/>
  <c r="AF9" i="40"/>
  <c r="F11" i="41"/>
  <c r="F10" i="40"/>
  <c r="J11" i="41"/>
  <c r="J10" i="40"/>
  <c r="N11" i="41"/>
  <c r="N10" i="40"/>
  <c r="R11" i="41"/>
  <c r="R10" i="40"/>
  <c r="V11" i="41"/>
  <c r="V10" i="40"/>
  <c r="Z11" i="41"/>
  <c r="Z10" i="40"/>
  <c r="AD11" i="41"/>
  <c r="AD10" i="40"/>
  <c r="AH11" i="41"/>
  <c r="AH10" i="40"/>
  <c r="H13" i="41"/>
  <c r="H11" i="40"/>
  <c r="L13" i="41"/>
  <c r="L11" i="40"/>
  <c r="P13" i="41"/>
  <c r="P11" i="40"/>
  <c r="T13" i="41"/>
  <c r="T11" i="40"/>
  <c r="X13" i="41"/>
  <c r="X11" i="40"/>
  <c r="AB13" i="41"/>
  <c r="AB11" i="40"/>
  <c r="AF13" i="41"/>
  <c r="AF11" i="40"/>
  <c r="F14" i="41"/>
  <c r="F12" i="40"/>
  <c r="J14" i="41"/>
  <c r="J12" i="40"/>
  <c r="N14" i="41"/>
  <c r="N12" i="40"/>
  <c r="R14" i="41"/>
  <c r="R12" i="40"/>
  <c r="V14" i="41"/>
  <c r="V12" i="40"/>
  <c r="Z14" i="41"/>
  <c r="Z12" i="40"/>
  <c r="AD14" i="41"/>
  <c r="AD12" i="40"/>
  <c r="AH14" i="41"/>
  <c r="AH12" i="40"/>
  <c r="H15" i="41"/>
  <c r="H13" i="40"/>
  <c r="L15" i="41"/>
  <c r="L13" i="40"/>
  <c r="P15" i="41"/>
  <c r="P13" i="40"/>
  <c r="T15" i="41"/>
  <c r="T13" i="40"/>
  <c r="X15" i="41"/>
  <c r="X13" i="40"/>
  <c r="AB15" i="41"/>
  <c r="AB13" i="40"/>
  <c r="AF15" i="41"/>
  <c r="AF13" i="40"/>
  <c r="F17" i="41"/>
  <c r="F14" i="40"/>
  <c r="J17" i="41"/>
  <c r="J14" i="40"/>
  <c r="N17" i="41"/>
  <c r="N14" i="40"/>
  <c r="R17" i="41"/>
  <c r="R14" i="40"/>
  <c r="V17" i="41"/>
  <c r="V14" i="40"/>
  <c r="Z17" i="41"/>
  <c r="Z14" i="40"/>
  <c r="AD17" i="41"/>
  <c r="AD14" i="40"/>
  <c r="AH17" i="41"/>
  <c r="AH14" i="40"/>
  <c r="H18" i="41"/>
  <c r="H15" i="40"/>
  <c r="L18" i="41"/>
  <c r="L15" i="40"/>
  <c r="P18" i="41"/>
  <c r="P15" i="40"/>
  <c r="T18" i="41"/>
  <c r="T15" i="40"/>
  <c r="X18" i="41"/>
  <c r="X15" i="40"/>
  <c r="AB18" i="41"/>
  <c r="AB15" i="40"/>
  <c r="AF18" i="41"/>
  <c r="AF15" i="40"/>
  <c r="F19" i="41"/>
  <c r="F16" i="40"/>
  <c r="J19" i="41"/>
  <c r="J16" i="40"/>
  <c r="N19" i="41"/>
  <c r="N16" i="40"/>
  <c r="R19" i="41"/>
  <c r="R16" i="40"/>
  <c r="V19" i="41"/>
  <c r="V16" i="40"/>
  <c r="Z19" i="41"/>
  <c r="Z16" i="40"/>
  <c r="AD19" i="41"/>
  <c r="AD16" i="40"/>
  <c r="AH19" i="41"/>
  <c r="AH16" i="40"/>
  <c r="H21" i="41"/>
  <c r="H17" i="40"/>
  <c r="L21" i="41"/>
  <c r="L17" i="40"/>
  <c r="P21" i="41"/>
  <c r="P17" i="40"/>
  <c r="T21" i="41"/>
  <c r="T17" i="40"/>
  <c r="X21" i="41"/>
  <c r="X17" i="40"/>
  <c r="AB21" i="41"/>
  <c r="AB17" i="40"/>
  <c r="AF21" i="41"/>
  <c r="AF17" i="40"/>
  <c r="F22" i="41"/>
  <c r="F18" i="40"/>
  <c r="J22" i="41"/>
  <c r="J18" i="40"/>
  <c r="N22" i="41"/>
  <c r="N18" i="40"/>
  <c r="R22" i="41"/>
  <c r="R18" i="40"/>
  <c r="V22" i="41"/>
  <c r="V18" i="40"/>
  <c r="Z22" i="41"/>
  <c r="Z18" i="40"/>
  <c r="AD22" i="41"/>
  <c r="AD18" i="40"/>
  <c r="AH22" i="41"/>
  <c r="AH18" i="40"/>
  <c r="H23" i="41"/>
  <c r="H19" i="40"/>
  <c r="L23" i="41"/>
  <c r="L19" i="40"/>
  <c r="P23" i="41"/>
  <c r="P19" i="40"/>
  <c r="T23" i="41"/>
  <c r="T19" i="40"/>
  <c r="X23" i="41"/>
  <c r="X19" i="40"/>
  <c r="AB23" i="41"/>
  <c r="AB19" i="40"/>
  <c r="AF23" i="41"/>
  <c r="AF19" i="40"/>
  <c r="F25" i="41"/>
  <c r="F20" i="40"/>
  <c r="J25" i="41"/>
  <c r="J20" i="40"/>
  <c r="N25" i="41"/>
  <c r="N20" i="40"/>
  <c r="R25" i="41"/>
  <c r="R20" i="40"/>
  <c r="V25" i="41"/>
  <c r="V20" i="40"/>
  <c r="Z25" i="41"/>
  <c r="Z20" i="40"/>
  <c r="AD25" i="41"/>
  <c r="AD20" i="40"/>
  <c r="AH25" i="41"/>
  <c r="AH20" i="40"/>
  <c r="H26" i="41"/>
  <c r="H21" i="40"/>
  <c r="L26" i="41"/>
  <c r="L21" i="40"/>
  <c r="P26" i="41"/>
  <c r="P21" i="40"/>
  <c r="T26" i="41"/>
  <c r="T21" i="40"/>
  <c r="X26" i="41"/>
  <c r="X21" i="40"/>
  <c r="AB26" i="41"/>
  <c r="AB21" i="40"/>
  <c r="AF26" i="41"/>
  <c r="AF21" i="40"/>
  <c r="F27" i="41"/>
  <c r="F22" i="40"/>
  <c r="J27" i="41"/>
  <c r="J22" i="40"/>
  <c r="N27" i="41"/>
  <c r="N22" i="40"/>
  <c r="R27" i="41"/>
  <c r="R22" i="40"/>
  <c r="V27" i="41"/>
  <c r="V22" i="40"/>
  <c r="Z27" i="41"/>
  <c r="Z22" i="40"/>
  <c r="AD27" i="41"/>
  <c r="AD22" i="40"/>
  <c r="AH27" i="41"/>
  <c r="AH22" i="40"/>
  <c r="H29" i="41"/>
  <c r="H23" i="40"/>
  <c r="L29" i="41"/>
  <c r="L23" i="40"/>
  <c r="P29" i="41"/>
  <c r="P23" i="40"/>
  <c r="T29" i="41"/>
  <c r="T23" i="40"/>
  <c r="X29" i="41"/>
  <c r="X23" i="40"/>
  <c r="AB29" i="41"/>
  <c r="AB23" i="40"/>
  <c r="AF29" i="41"/>
  <c r="AF23" i="40"/>
  <c r="F30" i="41"/>
  <c r="F24" i="40"/>
  <c r="J30" i="41"/>
  <c r="J24" i="40"/>
  <c r="N30" i="41"/>
  <c r="N24" i="40"/>
  <c r="R30" i="41"/>
  <c r="R24" i="40"/>
  <c r="V30" i="41"/>
  <c r="V24" i="40"/>
  <c r="Z30" i="41"/>
  <c r="Z24" i="40"/>
  <c r="AD30" i="41"/>
  <c r="AD24" i="40"/>
  <c r="AH30" i="41"/>
  <c r="AH24" i="40"/>
  <c r="H31" i="41"/>
  <c r="H25" i="40"/>
  <c r="L31" i="41"/>
  <c r="L25" i="40"/>
  <c r="P31" i="41"/>
  <c r="P25" i="40"/>
  <c r="T31" i="41"/>
  <c r="T25" i="40"/>
  <c r="X31" i="41"/>
  <c r="X25" i="40"/>
  <c r="AB31" i="41"/>
  <c r="AB25" i="40"/>
  <c r="AF31" i="41"/>
  <c r="AF25" i="40"/>
  <c r="F33" i="41"/>
  <c r="F26" i="40"/>
  <c r="J33" i="41"/>
  <c r="J26" i="40"/>
  <c r="N33" i="41"/>
  <c r="N26" i="40"/>
  <c r="R33" i="41"/>
  <c r="R26" i="40"/>
  <c r="V33" i="41"/>
  <c r="V26" i="40"/>
  <c r="Z33" i="41"/>
  <c r="Z26" i="40"/>
  <c r="AD33" i="41"/>
  <c r="AD26" i="40"/>
  <c r="AH33" i="41"/>
  <c r="AH26" i="40"/>
  <c r="H34" i="41"/>
  <c r="H27" i="40"/>
  <c r="L34" i="41"/>
  <c r="L27" i="40"/>
  <c r="P34" i="41"/>
  <c r="P27" i="40"/>
  <c r="T34" i="41"/>
  <c r="T27" i="40"/>
  <c r="X34" i="41"/>
  <c r="X27" i="40"/>
  <c r="AB34" i="41"/>
  <c r="AB27" i="40"/>
  <c r="AF34" i="41"/>
  <c r="AF27" i="40"/>
  <c r="F35" i="41"/>
  <c r="F28" i="40"/>
  <c r="J35" i="41"/>
  <c r="J28" i="40"/>
  <c r="N35" i="41"/>
  <c r="N28" i="40"/>
  <c r="R35" i="41"/>
  <c r="R28" i="40"/>
  <c r="V35" i="41"/>
  <c r="V28" i="40"/>
  <c r="Z35" i="41"/>
  <c r="Z28" i="40"/>
  <c r="AD35" i="41"/>
  <c r="AD28" i="40"/>
  <c r="AH35" i="41"/>
  <c r="AH28" i="40"/>
  <c r="H37" i="41"/>
  <c r="H29" i="40"/>
  <c r="L37" i="41"/>
  <c r="L29" i="40"/>
  <c r="P37" i="41"/>
  <c r="P29" i="40"/>
  <c r="T37" i="41"/>
  <c r="T29" i="40"/>
  <c r="X37" i="41"/>
  <c r="X29" i="40"/>
  <c r="AB37" i="41"/>
  <c r="AB29" i="40"/>
  <c r="AF37" i="41"/>
  <c r="AF29" i="40"/>
  <c r="F38" i="41"/>
  <c r="F30" i="40"/>
  <c r="J38" i="41"/>
  <c r="J30" i="40"/>
  <c r="N38" i="41"/>
  <c r="N30" i="40"/>
  <c r="R38" i="41"/>
  <c r="R30" i="40"/>
  <c r="V38" i="41"/>
  <c r="V30" i="40"/>
  <c r="Z38" i="41"/>
  <c r="Z30" i="40"/>
  <c r="AD38" i="41"/>
  <c r="AD30" i="40"/>
  <c r="AH38" i="41"/>
  <c r="AH30" i="40"/>
  <c r="H39" i="41"/>
  <c r="H31" i="40"/>
  <c r="L39" i="41"/>
  <c r="L31" i="40"/>
  <c r="P39" i="41"/>
  <c r="P31" i="40"/>
  <c r="T39" i="41"/>
  <c r="T31" i="40"/>
  <c r="X39" i="41"/>
  <c r="X31" i="40"/>
  <c r="AB39" i="41"/>
  <c r="AB31" i="40"/>
  <c r="AF39" i="41"/>
  <c r="AF31" i="40"/>
  <c r="G6" i="41"/>
  <c r="G6" i="40"/>
  <c r="K6" i="41"/>
  <c r="K6" i="40"/>
  <c r="O6" i="41"/>
  <c r="O6" i="40"/>
  <c r="S6" i="41"/>
  <c r="S6" i="40"/>
  <c r="W6" i="41"/>
  <c r="W6" i="40"/>
  <c r="AA6" i="41"/>
  <c r="AA6" i="40"/>
  <c r="AE6" i="41"/>
  <c r="AE6" i="40"/>
  <c r="E7" i="41"/>
  <c r="E7" i="40"/>
  <c r="I7" i="41"/>
  <c r="I7" i="40"/>
  <c r="M7" i="41"/>
  <c r="M7" i="40"/>
  <c r="Q7" i="41"/>
  <c r="Q7" i="40"/>
  <c r="U7" i="41"/>
  <c r="U7" i="40"/>
  <c r="Y7" i="41"/>
  <c r="Y7" i="40"/>
  <c r="AC7" i="41"/>
  <c r="AC7" i="40"/>
  <c r="AG7" i="41"/>
  <c r="AG7" i="40"/>
  <c r="G9" i="41"/>
  <c r="G8" i="40"/>
  <c r="K9" i="41"/>
  <c r="K8" i="40"/>
  <c r="O9" i="41"/>
  <c r="O8" i="40"/>
  <c r="S9" i="41"/>
  <c r="S8" i="40"/>
  <c r="W9" i="41"/>
  <c r="W8" i="40"/>
  <c r="AA9" i="41"/>
  <c r="AA8" i="40"/>
  <c r="AE9" i="41"/>
  <c r="AE8" i="40"/>
  <c r="E10" i="41"/>
  <c r="E9" i="40"/>
  <c r="I10" i="41"/>
  <c r="I9" i="40"/>
  <c r="M10" i="41"/>
  <c r="M9" i="40"/>
  <c r="Q10" i="41"/>
  <c r="Q9" i="40"/>
  <c r="U10" i="41"/>
  <c r="U9" i="40"/>
  <c r="Y10" i="41"/>
  <c r="Y9" i="40"/>
  <c r="AC10" i="41"/>
  <c r="AC9" i="40"/>
  <c r="AG10" i="41"/>
  <c r="AG9" i="40"/>
  <c r="G11" i="41"/>
  <c r="G10" i="40"/>
  <c r="K11" i="41"/>
  <c r="K10" i="40"/>
  <c r="O11" i="41"/>
  <c r="O10" i="40"/>
  <c r="S11" i="41"/>
  <c r="S10" i="40"/>
  <c r="W11" i="41"/>
  <c r="W10" i="40"/>
  <c r="AA11" i="41"/>
  <c r="AA10" i="40"/>
  <c r="AE11" i="41"/>
  <c r="AE10" i="40"/>
  <c r="E13" i="41"/>
  <c r="E11" i="40"/>
  <c r="I13" i="41"/>
  <c r="I11" i="40"/>
  <c r="M13" i="41"/>
  <c r="M11" i="40"/>
  <c r="Q13" i="41"/>
  <c r="Q11" i="40"/>
  <c r="U13" i="41"/>
  <c r="U11" i="40"/>
  <c r="Y13" i="41"/>
  <c r="Y11" i="40"/>
  <c r="AC13" i="41"/>
  <c r="AC11" i="40"/>
  <c r="AG13" i="41"/>
  <c r="AG11" i="40"/>
  <c r="G14" i="41"/>
  <c r="G12" i="40"/>
  <c r="K14" i="41"/>
  <c r="K12" i="40"/>
  <c r="O14" i="41"/>
  <c r="O12" i="40"/>
  <c r="S14" i="41"/>
  <c r="S12" i="40"/>
  <c r="W14" i="41"/>
  <c r="W12" i="40"/>
  <c r="AA14" i="41"/>
  <c r="AA12" i="40"/>
  <c r="AE14" i="41"/>
  <c r="AE12" i="40"/>
  <c r="E15" i="41"/>
  <c r="E13" i="40"/>
  <c r="I15" i="41"/>
  <c r="I13" i="40"/>
  <c r="M15" i="41"/>
  <c r="M13" i="40"/>
  <c r="Q15" i="41"/>
  <c r="Q13" i="40"/>
  <c r="U15" i="41"/>
  <c r="U13" i="40"/>
  <c r="Y15" i="41"/>
  <c r="Y13" i="40"/>
  <c r="AC15" i="41"/>
  <c r="AC13" i="40"/>
  <c r="AG15" i="41"/>
  <c r="AG13" i="40"/>
  <c r="G17" i="41"/>
  <c r="G14" i="40"/>
  <c r="K17" i="41"/>
  <c r="K14" i="40"/>
  <c r="O17" i="41"/>
  <c r="O14" i="40"/>
  <c r="S17" i="41"/>
  <c r="S14" i="40"/>
  <c r="W17" i="41"/>
  <c r="W14" i="40"/>
  <c r="AA17" i="41"/>
  <c r="AA14" i="40"/>
  <c r="AE17" i="41"/>
  <c r="AE14" i="40"/>
  <c r="E18" i="41"/>
  <c r="E15" i="40"/>
  <c r="I18" i="41"/>
  <c r="I15" i="40"/>
  <c r="M18" i="41"/>
  <c r="M15" i="40"/>
  <c r="Q18" i="41"/>
  <c r="Q15" i="40"/>
  <c r="U18" i="41"/>
  <c r="U15" i="40"/>
  <c r="Y18" i="41"/>
  <c r="Y15" i="40"/>
  <c r="AC18" i="41"/>
  <c r="AC15" i="40"/>
  <c r="AG18" i="41"/>
  <c r="AG15" i="40"/>
  <c r="G19" i="41"/>
  <c r="G16" i="40"/>
  <c r="K19" i="41"/>
  <c r="K16" i="40"/>
  <c r="O19" i="41"/>
  <c r="O16" i="40"/>
  <c r="S19" i="41"/>
  <c r="S16" i="40"/>
  <c r="W19" i="41"/>
  <c r="W16" i="40"/>
  <c r="AA19" i="41"/>
  <c r="AA16" i="40"/>
  <c r="AE19" i="41"/>
  <c r="AE16" i="40"/>
  <c r="E21" i="41"/>
  <c r="E17" i="40"/>
  <c r="I21" i="41"/>
  <c r="I17" i="40"/>
  <c r="M21" i="41"/>
  <c r="M17" i="40"/>
  <c r="Q21" i="41"/>
  <c r="Q17" i="40"/>
  <c r="U21" i="41"/>
  <c r="U17" i="40"/>
  <c r="Y21" i="41"/>
  <c r="Y17" i="40"/>
  <c r="AC21" i="41"/>
  <c r="AC17" i="40"/>
  <c r="AG21" i="41"/>
  <c r="AG17" i="40"/>
  <c r="G22" i="41"/>
  <c r="G18" i="40"/>
  <c r="K22" i="41"/>
  <c r="K18" i="40"/>
  <c r="O22" i="41"/>
  <c r="O18" i="40"/>
  <c r="S22" i="41"/>
  <c r="S18" i="40"/>
  <c r="W22" i="41"/>
  <c r="W18" i="40"/>
  <c r="AA22" i="41"/>
  <c r="AA18" i="40"/>
  <c r="AE22" i="41"/>
  <c r="AE18" i="40"/>
  <c r="E23" i="41"/>
  <c r="E19" i="40"/>
  <c r="I23" i="41"/>
  <c r="I19" i="40"/>
  <c r="M23" i="41"/>
  <c r="M19" i="40"/>
  <c r="Q23" i="41"/>
  <c r="Q19" i="40"/>
  <c r="U23" i="41"/>
  <c r="U19" i="40"/>
  <c r="Y23" i="41"/>
  <c r="Y19" i="40"/>
  <c r="AC23" i="41"/>
  <c r="AC19" i="40"/>
  <c r="AG23" i="41"/>
  <c r="AG19" i="40"/>
  <c r="G25" i="41"/>
  <c r="G20" i="40"/>
  <c r="K25" i="41"/>
  <c r="K20" i="40"/>
  <c r="O25" i="41"/>
  <c r="O20" i="40"/>
  <c r="S25" i="41"/>
  <c r="S20" i="40"/>
  <c r="W25" i="41"/>
  <c r="W20" i="40"/>
  <c r="AA25" i="41"/>
  <c r="AA20" i="40"/>
  <c r="AE25" i="41"/>
  <c r="AE20" i="40"/>
  <c r="E26" i="41"/>
  <c r="E21" i="40"/>
  <c r="I26" i="41"/>
  <c r="I21" i="40"/>
  <c r="M26" i="41"/>
  <c r="M21" i="40"/>
  <c r="Q26" i="41"/>
  <c r="Q21" i="40"/>
  <c r="U26" i="41"/>
  <c r="U21" i="40"/>
  <c r="Y26" i="41"/>
  <c r="Y21" i="40"/>
  <c r="AC26" i="41"/>
  <c r="AC21" i="40"/>
  <c r="AG26" i="41"/>
  <c r="AG21" i="40"/>
  <c r="G27" i="41"/>
  <c r="G22" i="40"/>
  <c r="K27" i="41"/>
  <c r="K22" i="40"/>
  <c r="O27" i="41"/>
  <c r="O22" i="40"/>
  <c r="S27" i="41"/>
  <c r="S22" i="40"/>
  <c r="W27" i="41"/>
  <c r="W22" i="40"/>
  <c r="AA27" i="41"/>
  <c r="AA22" i="40"/>
  <c r="AE27" i="41"/>
  <c r="AE22" i="40"/>
  <c r="E29" i="41"/>
  <c r="E23" i="40"/>
  <c r="I29" i="41"/>
  <c r="I23" i="40"/>
  <c r="M29" i="41"/>
  <c r="M23" i="40"/>
  <c r="Q29" i="41"/>
  <c r="Q23" i="40"/>
  <c r="U29" i="41"/>
  <c r="U23" i="40"/>
  <c r="Y29" i="41"/>
  <c r="Y23" i="40"/>
  <c r="AC29" i="41"/>
  <c r="AC23" i="40"/>
  <c r="AG29" i="41"/>
  <c r="AG23" i="40"/>
  <c r="G30" i="41"/>
  <c r="G24" i="40"/>
  <c r="K30" i="41"/>
  <c r="K24" i="40"/>
  <c r="O30" i="41"/>
  <c r="O24" i="40"/>
  <c r="S30" i="41"/>
  <c r="S24" i="40"/>
  <c r="W30" i="41"/>
  <c r="W24" i="40"/>
  <c r="AA30" i="41"/>
  <c r="AA24" i="40"/>
  <c r="AE30" i="41"/>
  <c r="AE24" i="40"/>
  <c r="E31" i="41"/>
  <c r="E25" i="40"/>
  <c r="I31" i="41"/>
  <c r="I25" i="40"/>
  <c r="M31" i="41"/>
  <c r="M25" i="40"/>
  <c r="Q31" i="41"/>
  <c r="Q25" i="40"/>
  <c r="U31" i="41"/>
  <c r="U25" i="40"/>
  <c r="Y31" i="41"/>
  <c r="Y25" i="40"/>
  <c r="AC31" i="41"/>
  <c r="AC25" i="40"/>
  <c r="AG31" i="41"/>
  <c r="AG25" i="40"/>
  <c r="G33" i="41"/>
  <c r="G26" i="40"/>
  <c r="K33" i="41"/>
  <c r="K26" i="40"/>
  <c r="O33" i="41"/>
  <c r="O26" i="40"/>
  <c r="S33" i="41"/>
  <c r="S26" i="40"/>
  <c r="W33" i="41"/>
  <c r="W26" i="40"/>
  <c r="AA33" i="41"/>
  <c r="AA26" i="40"/>
  <c r="AE33" i="41"/>
  <c r="AE26" i="40"/>
  <c r="E34" i="41"/>
  <c r="E27" i="40"/>
  <c r="I34" i="41"/>
  <c r="I27" i="40"/>
  <c r="M34" i="41"/>
  <c r="M27" i="40"/>
  <c r="Q34" i="41"/>
  <c r="Q27" i="40"/>
  <c r="U34" i="41"/>
  <c r="U27" i="40"/>
  <c r="Y34" i="41"/>
  <c r="Y27" i="40"/>
  <c r="AC34" i="41"/>
  <c r="AC27" i="40"/>
  <c r="AG34" i="41"/>
  <c r="AG27" i="40"/>
  <c r="G35" i="41"/>
  <c r="G28" i="40"/>
  <c r="K35" i="41"/>
  <c r="K28" i="40"/>
  <c r="O35" i="41"/>
  <c r="O28" i="40"/>
  <c r="S35" i="41"/>
  <c r="S28" i="40"/>
  <c r="W35" i="41"/>
  <c r="W28" i="40"/>
  <c r="AA35" i="41"/>
  <c r="AA28" i="40"/>
  <c r="AE35" i="41"/>
  <c r="AE28" i="40"/>
  <c r="E37" i="41"/>
  <c r="E29" i="40"/>
  <c r="I37" i="41"/>
  <c r="I29" i="40"/>
  <c r="M37" i="41"/>
  <c r="M29" i="40"/>
  <c r="Q37" i="41"/>
  <c r="Q29" i="40"/>
  <c r="U37" i="41"/>
  <c r="U29" i="40"/>
  <c r="Y37" i="41"/>
  <c r="Y29" i="40"/>
  <c r="AC37" i="41"/>
  <c r="AC29" i="40"/>
  <c r="AG37" i="41"/>
  <c r="AG29" i="40"/>
  <c r="G38" i="41"/>
  <c r="G30" i="40"/>
  <c r="K38" i="41"/>
  <c r="K30" i="40"/>
  <c r="O38" i="41"/>
  <c r="O30" i="40"/>
  <c r="S38" i="41"/>
  <c r="S30" i="40"/>
  <c r="W38" i="41"/>
  <c r="W30" i="40"/>
  <c r="AA38" i="41"/>
  <c r="AA30" i="40"/>
  <c r="AE38" i="41"/>
  <c r="AE30" i="40"/>
  <c r="E39" i="41"/>
  <c r="E31" i="40"/>
  <c r="I39" i="41"/>
  <c r="I31" i="40"/>
  <c r="M39" i="41"/>
  <c r="M31" i="40"/>
  <c r="Q39" i="41"/>
  <c r="Q31" i="40"/>
  <c r="U39" i="41"/>
  <c r="U31" i="40"/>
  <c r="Y39" i="41"/>
  <c r="Y31" i="40"/>
  <c r="AC39" i="41"/>
  <c r="AC31" i="40"/>
  <c r="AG39" i="41"/>
  <c r="AG31" i="40"/>
  <c r="P6" i="41"/>
  <c r="P6" i="40"/>
  <c r="X6" i="41"/>
  <c r="X6" i="40"/>
  <c r="AF6" i="41"/>
  <c r="AF6" i="40"/>
  <c r="J7" i="41"/>
  <c r="J7" i="40"/>
  <c r="R7" i="41"/>
  <c r="R7" i="40"/>
  <c r="V7" i="41"/>
  <c r="V7" i="40"/>
  <c r="Z7" i="41"/>
  <c r="Z7" i="40"/>
  <c r="AH7" i="41"/>
  <c r="AH7" i="40"/>
  <c r="H9" i="41"/>
  <c r="H8" i="40"/>
  <c r="L9" i="41"/>
  <c r="L8" i="40"/>
  <c r="P9" i="41"/>
  <c r="P8" i="40"/>
  <c r="T9" i="41"/>
  <c r="T8" i="40"/>
  <c r="X9" i="41"/>
  <c r="X8" i="40"/>
  <c r="AB9" i="41"/>
  <c r="AB8" i="40"/>
  <c r="AF9" i="41"/>
  <c r="AF8" i="40"/>
  <c r="F10" i="41"/>
  <c r="F9" i="40"/>
  <c r="J10" i="41"/>
  <c r="J9" i="40"/>
  <c r="N10" i="41"/>
  <c r="N9" i="40"/>
  <c r="R10" i="41"/>
  <c r="R9" i="40"/>
  <c r="V10" i="41"/>
  <c r="V9" i="40"/>
  <c r="Z10" i="41"/>
  <c r="Z9" i="40"/>
  <c r="AD10" i="41"/>
  <c r="AD9" i="40"/>
  <c r="AH10" i="41"/>
  <c r="AH9" i="40"/>
  <c r="H11" i="41"/>
  <c r="H10" i="40"/>
  <c r="L11" i="41"/>
  <c r="L10" i="40"/>
  <c r="P11" i="41"/>
  <c r="P10" i="40"/>
  <c r="T11" i="41"/>
  <c r="T10" i="40"/>
  <c r="X11" i="41"/>
  <c r="X10" i="40"/>
  <c r="AB11" i="41"/>
  <c r="AB10" i="40"/>
  <c r="AF11" i="41"/>
  <c r="AF10" i="40"/>
  <c r="F13" i="41"/>
  <c r="F11" i="40"/>
  <c r="J13" i="41"/>
  <c r="J11" i="40"/>
  <c r="N13" i="41"/>
  <c r="N11" i="40"/>
  <c r="R13" i="41"/>
  <c r="R11" i="40"/>
  <c r="V13" i="41"/>
  <c r="V11" i="40"/>
  <c r="Z13" i="41"/>
  <c r="Z11" i="40"/>
  <c r="AD13" i="41"/>
  <c r="AD11" i="40"/>
  <c r="AH13" i="41"/>
  <c r="AH11" i="40"/>
  <c r="H14" i="41"/>
  <c r="H12" i="40"/>
  <c r="L14" i="41"/>
  <c r="L12" i="40"/>
  <c r="P14" i="41"/>
  <c r="P12" i="40"/>
  <c r="T14" i="41"/>
  <c r="T12" i="40"/>
  <c r="X14" i="41"/>
  <c r="X12" i="40"/>
  <c r="AB14" i="41"/>
  <c r="AB12" i="40"/>
  <c r="AF14" i="41"/>
  <c r="AF12" i="40"/>
  <c r="F15" i="41"/>
  <c r="F13" i="40"/>
  <c r="J15" i="41"/>
  <c r="J13" i="40"/>
  <c r="N15" i="41"/>
  <c r="N13" i="40"/>
  <c r="R15" i="41"/>
  <c r="R13" i="40"/>
  <c r="V15" i="41"/>
  <c r="V13" i="40"/>
  <c r="Z15" i="41"/>
  <c r="Z13" i="40"/>
  <c r="AD15" i="41"/>
  <c r="AD13" i="40"/>
  <c r="AH15" i="41"/>
  <c r="AH13" i="40"/>
  <c r="H17" i="41"/>
  <c r="H14" i="40"/>
  <c r="L17" i="41"/>
  <c r="L14" i="40"/>
  <c r="P17" i="41"/>
  <c r="P14" i="40"/>
  <c r="T17" i="41"/>
  <c r="T14" i="40"/>
  <c r="X17" i="41"/>
  <c r="X14" i="40"/>
  <c r="AB17" i="41"/>
  <c r="AB14" i="40"/>
  <c r="AF17" i="41"/>
  <c r="AF14" i="40"/>
  <c r="F18" i="41"/>
  <c r="F15" i="40"/>
  <c r="J18" i="41"/>
  <c r="J15" i="40"/>
  <c r="N18" i="41"/>
  <c r="N15" i="40"/>
  <c r="R18" i="41"/>
  <c r="R15" i="40"/>
  <c r="V18" i="41"/>
  <c r="V15" i="40"/>
  <c r="Z18" i="41"/>
  <c r="Z15" i="40"/>
  <c r="AD18" i="41"/>
  <c r="AD15" i="40"/>
  <c r="AH18" i="41"/>
  <c r="AH15" i="40"/>
  <c r="H19" i="41"/>
  <c r="H16" i="40"/>
  <c r="L19" i="41"/>
  <c r="L16" i="40"/>
  <c r="P19" i="41"/>
  <c r="P16" i="40"/>
  <c r="T19" i="41"/>
  <c r="T16" i="40"/>
  <c r="X19" i="41"/>
  <c r="X16" i="40"/>
  <c r="AB19" i="41"/>
  <c r="AB16" i="40"/>
  <c r="AF19" i="41"/>
  <c r="AF16" i="40"/>
  <c r="F21" i="41"/>
  <c r="F17" i="40"/>
  <c r="J21" i="41"/>
  <c r="J17" i="40"/>
  <c r="N21" i="41"/>
  <c r="N17" i="40"/>
  <c r="R21" i="41"/>
  <c r="R17" i="40"/>
  <c r="V21" i="41"/>
  <c r="V17" i="40"/>
  <c r="Z21" i="41"/>
  <c r="Z17" i="40"/>
  <c r="AD21" i="41"/>
  <c r="AD17" i="40"/>
  <c r="AH21" i="41"/>
  <c r="AH17" i="40"/>
  <c r="H22" i="41"/>
  <c r="H18" i="40"/>
  <c r="L22" i="41"/>
  <c r="L18" i="40"/>
  <c r="P22" i="41"/>
  <c r="P18" i="40"/>
  <c r="T22" i="41"/>
  <c r="T18" i="40"/>
  <c r="X22" i="41"/>
  <c r="X18" i="40"/>
  <c r="AB22" i="41"/>
  <c r="AB18" i="40"/>
  <c r="AF22" i="41"/>
  <c r="AF18" i="40"/>
  <c r="F23" i="41"/>
  <c r="F19" i="40"/>
  <c r="J23" i="41"/>
  <c r="J19" i="40"/>
  <c r="N23" i="41"/>
  <c r="N19" i="40"/>
  <c r="R23" i="41"/>
  <c r="R19" i="40"/>
  <c r="V23" i="41"/>
  <c r="V19" i="40"/>
  <c r="Z23" i="41"/>
  <c r="Z19" i="40"/>
  <c r="AD23" i="41"/>
  <c r="AD19" i="40"/>
  <c r="AH23" i="41"/>
  <c r="AH19" i="40"/>
  <c r="H25" i="41"/>
  <c r="H20" i="40"/>
  <c r="L25" i="41"/>
  <c r="L20" i="40"/>
  <c r="P25" i="41"/>
  <c r="P20" i="40"/>
  <c r="T25" i="41"/>
  <c r="T20" i="40"/>
  <c r="X25" i="41"/>
  <c r="X20" i="40"/>
  <c r="AB25" i="41"/>
  <c r="AB20" i="40"/>
  <c r="AF25" i="41"/>
  <c r="AF20" i="40"/>
  <c r="F26" i="41"/>
  <c r="F21" i="40"/>
  <c r="J26" i="41"/>
  <c r="J21" i="40"/>
  <c r="N26" i="41"/>
  <c r="N21" i="40"/>
  <c r="R26" i="41"/>
  <c r="R21" i="40"/>
  <c r="V26" i="41"/>
  <c r="V21" i="40"/>
  <c r="Z26" i="41"/>
  <c r="Z21" i="40"/>
  <c r="AD26" i="41"/>
  <c r="AD21" i="40"/>
  <c r="AH26" i="41"/>
  <c r="AH21" i="40"/>
  <c r="H27" i="41"/>
  <c r="H22" i="40"/>
  <c r="L27" i="41"/>
  <c r="L22" i="40"/>
  <c r="P27" i="41"/>
  <c r="P22" i="40"/>
  <c r="T27" i="41"/>
  <c r="T22" i="40"/>
  <c r="X27" i="41"/>
  <c r="X22" i="40"/>
  <c r="AB27" i="41"/>
  <c r="AB22" i="40"/>
  <c r="AF27" i="41"/>
  <c r="AF22" i="40"/>
  <c r="F29" i="41"/>
  <c r="F23" i="40"/>
  <c r="J29" i="41"/>
  <c r="J23" i="40"/>
  <c r="N29" i="41"/>
  <c r="N23" i="40"/>
  <c r="R29" i="41"/>
  <c r="R23" i="40"/>
  <c r="V29" i="41"/>
  <c r="V23" i="40"/>
  <c r="Z29" i="41"/>
  <c r="Z23" i="40"/>
  <c r="AD29" i="41"/>
  <c r="AD23" i="40"/>
  <c r="AH29" i="41"/>
  <c r="AH23" i="40"/>
  <c r="H30" i="41"/>
  <c r="H24" i="40"/>
  <c r="L30" i="41"/>
  <c r="L24" i="40"/>
  <c r="P30" i="41"/>
  <c r="P24" i="40"/>
  <c r="T30" i="41"/>
  <c r="T24" i="40"/>
  <c r="X30" i="41"/>
  <c r="X24" i="40"/>
  <c r="AB30" i="41"/>
  <c r="AB24" i="40"/>
  <c r="AF30" i="41"/>
  <c r="AF24" i="40"/>
  <c r="F31" i="41"/>
  <c r="F25" i="40"/>
  <c r="J31" i="41"/>
  <c r="J25" i="40"/>
  <c r="N31" i="41"/>
  <c r="N25" i="40"/>
  <c r="R31" i="41"/>
  <c r="R25" i="40"/>
  <c r="V31" i="41"/>
  <c r="V25" i="40"/>
  <c r="Z31" i="41"/>
  <c r="Z25" i="40"/>
  <c r="AD31" i="41"/>
  <c r="AD25" i="40"/>
  <c r="AH31" i="41"/>
  <c r="AH25" i="40"/>
  <c r="H33" i="41"/>
  <c r="H26" i="40"/>
  <c r="L33" i="41"/>
  <c r="L26" i="40"/>
  <c r="P33" i="41"/>
  <c r="P26" i="40"/>
  <c r="T33" i="41"/>
  <c r="T26" i="40"/>
  <c r="X33" i="41"/>
  <c r="X26" i="40"/>
  <c r="AB33" i="41"/>
  <c r="AB26" i="40"/>
  <c r="AF33" i="41"/>
  <c r="AF26" i="40"/>
  <c r="F34" i="41"/>
  <c r="F27" i="40"/>
  <c r="J34" i="41"/>
  <c r="J27" i="40"/>
  <c r="N34" i="41"/>
  <c r="N27" i="40"/>
  <c r="R34" i="41"/>
  <c r="R27" i="40"/>
  <c r="V34" i="41"/>
  <c r="V27" i="40"/>
  <c r="Z34" i="41"/>
  <c r="Z27" i="40"/>
  <c r="AD34" i="41"/>
  <c r="AD27" i="40"/>
  <c r="AH34" i="41"/>
  <c r="AH27" i="40"/>
  <c r="H35" i="41"/>
  <c r="H28" i="40"/>
  <c r="L35" i="41"/>
  <c r="L28" i="40"/>
  <c r="P35" i="41"/>
  <c r="P28" i="40"/>
  <c r="T35" i="41"/>
  <c r="T28" i="40"/>
  <c r="X35" i="41"/>
  <c r="X28" i="40"/>
  <c r="AB35" i="41"/>
  <c r="AB28" i="40"/>
  <c r="AF35" i="41"/>
  <c r="AF28" i="40"/>
  <c r="F37" i="41"/>
  <c r="F29" i="40"/>
  <c r="J37" i="41"/>
  <c r="J29" i="40"/>
  <c r="N37" i="41"/>
  <c r="N29" i="40"/>
  <c r="R37" i="41"/>
  <c r="R29" i="40"/>
  <c r="V37" i="41"/>
  <c r="V29" i="40"/>
  <c r="Z37" i="41"/>
  <c r="Z29" i="40"/>
  <c r="AD37" i="41"/>
  <c r="AD29" i="40"/>
  <c r="AH37" i="41"/>
  <c r="AH29" i="40"/>
  <c r="H38" i="41"/>
  <c r="H30" i="40"/>
  <c r="L38" i="41"/>
  <c r="L30" i="40"/>
  <c r="P38" i="41"/>
  <c r="P30" i="40"/>
  <c r="T38" i="41"/>
  <c r="T30" i="40"/>
  <c r="X38" i="41"/>
  <c r="X30" i="40"/>
  <c r="AB38" i="41"/>
  <c r="AB30" i="40"/>
  <c r="AF38" i="41"/>
  <c r="AF30" i="40"/>
  <c r="F39" i="41"/>
  <c r="F31" i="40"/>
  <c r="J39" i="41"/>
  <c r="J31" i="40"/>
  <c r="N39" i="41"/>
  <c r="N31" i="40"/>
  <c r="R39" i="41"/>
  <c r="R31" i="40"/>
  <c r="V39" i="41"/>
  <c r="V31" i="40"/>
  <c r="Z39" i="41"/>
  <c r="Z31" i="40"/>
  <c r="AD39" i="41"/>
  <c r="AD31" i="40"/>
  <c r="AH39" i="41"/>
  <c r="AH31" i="40"/>
  <c r="G5" i="40"/>
  <c r="G5" i="41"/>
  <c r="G8" i="41" s="1"/>
  <c r="K5" i="40"/>
  <c r="K5" i="41"/>
  <c r="O5" i="40"/>
  <c r="O5" i="41"/>
  <c r="O8" i="41" s="1"/>
  <c r="S5" i="40"/>
  <c r="S5" i="41"/>
  <c r="W5" i="40"/>
  <c r="W5" i="41"/>
  <c r="W8" i="41" s="1"/>
  <c r="AA5" i="40"/>
  <c r="AA5" i="41"/>
  <c r="AE5" i="40"/>
  <c r="AE5" i="41"/>
  <c r="AE8" i="41" s="1"/>
  <c r="H5" i="41"/>
  <c r="H5" i="40"/>
  <c r="L5" i="41"/>
  <c r="L8" i="41" s="1"/>
  <c r="L5" i="40"/>
  <c r="P5" i="41"/>
  <c r="P5" i="40"/>
  <c r="T5" i="41"/>
  <c r="T8" i="41" s="1"/>
  <c r="T5" i="40"/>
  <c r="X5" i="41"/>
  <c r="X5" i="40"/>
  <c r="AB5" i="41"/>
  <c r="AB8" i="41" s="1"/>
  <c r="AB5" i="40"/>
  <c r="AF5" i="41"/>
  <c r="AF5" i="40"/>
  <c r="E5" i="41"/>
  <c r="E8" i="41" s="1"/>
  <c r="E5" i="40"/>
  <c r="I5" i="41"/>
  <c r="I5" i="40"/>
  <c r="M5" i="41"/>
  <c r="M8" i="41" s="1"/>
  <c r="M5" i="40"/>
  <c r="Q5" i="41"/>
  <c r="Q5" i="40"/>
  <c r="U5" i="41"/>
  <c r="U8" i="41" s="1"/>
  <c r="U5" i="40"/>
  <c r="Y5" i="41"/>
  <c r="Y5" i="40"/>
  <c r="AC5" i="41"/>
  <c r="AC8" i="41" s="1"/>
  <c r="AC5" i="40"/>
  <c r="AG5" i="41"/>
  <c r="AG5" i="40"/>
  <c r="F5" i="40"/>
  <c r="F5" i="41"/>
  <c r="F8" i="41" s="1"/>
  <c r="J5" i="40"/>
  <c r="J5" i="41"/>
  <c r="N5" i="40"/>
  <c r="N5" i="41"/>
  <c r="N8" i="41" s="1"/>
  <c r="R5" i="40"/>
  <c r="R5" i="41"/>
  <c r="V5" i="40"/>
  <c r="V5" i="41"/>
  <c r="Z5" i="40"/>
  <c r="Z5" i="41"/>
  <c r="AD5" i="40"/>
  <c r="AD5" i="41"/>
  <c r="AD8" i="41" s="1"/>
  <c r="AH5" i="40"/>
  <c r="AH5" i="41"/>
  <c r="Y34" i="48" l="1"/>
  <c r="AA8" i="41"/>
  <c r="K8" i="41"/>
  <c r="T12" i="45"/>
  <c r="AA34" i="48"/>
  <c r="K34" i="48"/>
  <c r="AG24" i="48"/>
  <c r="Q24" i="48"/>
  <c r="W14" i="48"/>
  <c r="G14" i="48"/>
  <c r="AG14" i="48"/>
  <c r="N16" i="45"/>
  <c r="H12" i="45"/>
  <c r="R34" i="48"/>
  <c r="F14" i="48"/>
  <c r="AC34" i="48"/>
  <c r="Q14" i="48"/>
  <c r="M34" i="48"/>
  <c r="AE34" i="48"/>
  <c r="O34" i="48"/>
  <c r="U24" i="48"/>
  <c r="AA14" i="48"/>
  <c r="K14" i="48"/>
  <c r="J14" i="48"/>
  <c r="Z34" i="48"/>
  <c r="N14" i="48"/>
  <c r="AC14" i="48"/>
  <c r="Y14" i="48"/>
  <c r="S8" i="41"/>
  <c r="AG8" i="41"/>
  <c r="Y8" i="41"/>
  <c r="Q8" i="41"/>
  <c r="I8" i="41"/>
  <c r="AF8" i="41"/>
  <c r="X8" i="41"/>
  <c r="P8" i="41"/>
  <c r="H8" i="41"/>
  <c r="Q16" i="45"/>
  <c r="W34" i="48"/>
  <c r="G34" i="48"/>
  <c r="AC24" i="48"/>
  <c r="M24" i="48"/>
  <c r="S14" i="48"/>
  <c r="Z14" i="48"/>
  <c r="X23" i="45"/>
  <c r="AG34" i="48"/>
  <c r="U14" i="48"/>
  <c r="S23" i="45"/>
  <c r="AH34" i="48"/>
  <c r="N34" i="48"/>
  <c r="AD14" i="48"/>
  <c r="H23" i="45"/>
  <c r="Q34" i="48"/>
  <c r="S34" i="48"/>
  <c r="Y24" i="48"/>
  <c r="I24" i="48"/>
  <c r="R14" i="48"/>
  <c r="W8" i="45"/>
  <c r="AD34" i="48"/>
  <c r="F34" i="48"/>
  <c r="V14" i="48"/>
  <c r="P12" i="54"/>
  <c r="Q12" i="54" s="1"/>
  <c r="L12" i="54"/>
  <c r="M12" i="54" s="1"/>
  <c r="H12" i="54"/>
  <c r="I12" i="54" s="1"/>
  <c r="D12" i="54"/>
  <c r="J12" i="54"/>
  <c r="F12" i="54"/>
  <c r="G12" i="54" s="1"/>
  <c r="A13" i="54"/>
  <c r="N12" i="54"/>
  <c r="O12" i="54" s="1"/>
  <c r="N11" i="53"/>
  <c r="D11" i="53"/>
  <c r="E11" i="53" s="1"/>
  <c r="A12" i="53"/>
  <c r="H11" i="53"/>
  <c r="I11" i="53" s="1"/>
  <c r="L11" i="53"/>
  <c r="M11" i="53" s="1"/>
  <c r="F11" i="53"/>
  <c r="P11" i="53"/>
  <c r="Q11" i="53" s="1"/>
  <c r="J11" i="53"/>
  <c r="K11" i="53" s="1"/>
  <c r="P12" i="52"/>
  <c r="L12" i="52"/>
  <c r="M12" i="52" s="1"/>
  <c r="H12" i="52"/>
  <c r="I12" i="52" s="1"/>
  <c r="D12" i="52"/>
  <c r="E12" i="52" s="1"/>
  <c r="J12" i="52"/>
  <c r="F12" i="52"/>
  <c r="G12" i="52" s="1"/>
  <c r="A13" i="52"/>
  <c r="N12" i="52"/>
  <c r="O12" i="52" s="1"/>
  <c r="I11" i="52"/>
  <c r="M11" i="52"/>
  <c r="G10" i="51"/>
  <c r="I10" i="51"/>
  <c r="K10" i="51"/>
  <c r="M10" i="51"/>
  <c r="O10" i="51"/>
  <c r="P11" i="51"/>
  <c r="Q11" i="51" s="1"/>
  <c r="H11" i="51"/>
  <c r="I11" i="51" s="1"/>
  <c r="J11" i="51"/>
  <c r="K11" i="51" s="1"/>
  <c r="A12" i="51"/>
  <c r="N11" i="51"/>
  <c r="O11" i="51" s="1"/>
  <c r="F11" i="51"/>
  <c r="G11" i="51" s="1"/>
  <c r="L11" i="51"/>
  <c r="M11" i="51" s="1"/>
  <c r="D11" i="51"/>
  <c r="E11" i="51" s="1"/>
  <c r="E10" i="50"/>
  <c r="G10" i="50"/>
  <c r="I10" i="50"/>
  <c r="K10" i="50"/>
  <c r="M10" i="50"/>
  <c r="P11" i="50"/>
  <c r="H11" i="50"/>
  <c r="I11" i="50" s="1"/>
  <c r="A12" i="50"/>
  <c r="F11" i="50"/>
  <c r="G11" i="50" s="1"/>
  <c r="N11" i="50"/>
  <c r="O11" i="50" s="1"/>
  <c r="J11" i="50"/>
  <c r="K11" i="50" s="1"/>
  <c r="L11" i="50"/>
  <c r="M11" i="50" s="1"/>
  <c r="D11" i="50"/>
  <c r="E11" i="50" s="1"/>
  <c r="M11" i="49"/>
  <c r="A13" i="49"/>
  <c r="N12" i="49"/>
  <c r="D12" i="49"/>
  <c r="E12" i="49" s="1"/>
  <c r="H12" i="49"/>
  <c r="I12" i="49" s="1"/>
  <c r="L12" i="49"/>
  <c r="M12" i="49" s="1"/>
  <c r="F12" i="49"/>
  <c r="G12" i="49" s="1"/>
  <c r="P12" i="49"/>
  <c r="Q12" i="49" s="1"/>
  <c r="J12" i="49"/>
  <c r="K12" i="49" s="1"/>
  <c r="G11" i="49"/>
  <c r="I11" i="49"/>
  <c r="K11" i="49"/>
  <c r="Z40" i="41"/>
  <c r="J40" i="41"/>
  <c r="T36" i="41"/>
  <c r="V32" i="41"/>
  <c r="F32" i="41"/>
  <c r="AF28" i="41"/>
  <c r="P28" i="41"/>
  <c r="Z24" i="41"/>
  <c r="J24" i="41"/>
  <c r="AB20" i="41"/>
  <c r="L20" i="41"/>
  <c r="V16" i="41"/>
  <c r="F16" i="41"/>
  <c r="X12" i="41"/>
  <c r="H12" i="41"/>
  <c r="Q40" i="41"/>
  <c r="AH8" i="41"/>
  <c r="Z8" i="41"/>
  <c r="R8" i="41"/>
  <c r="J8" i="41"/>
  <c r="AD40" i="41"/>
  <c r="N40" i="41"/>
  <c r="X36" i="41"/>
  <c r="H36" i="41"/>
  <c r="AH32" i="41"/>
  <c r="R32" i="41"/>
  <c r="AB28" i="41"/>
  <c r="L28" i="41"/>
  <c r="AD24" i="41"/>
  <c r="N24" i="41"/>
  <c r="X20" i="41"/>
  <c r="H20" i="41"/>
  <c r="AH16" i="41"/>
  <c r="R16" i="41"/>
  <c r="T12" i="41"/>
  <c r="AC40" i="41"/>
  <c r="U40" i="41"/>
  <c r="E40" i="41"/>
  <c r="AE36" i="41"/>
  <c r="W36" i="41"/>
  <c r="O36" i="41"/>
  <c r="G36" i="41"/>
  <c r="AG32" i="41"/>
  <c r="Y32" i="41"/>
  <c r="Q32" i="41"/>
  <c r="I32" i="41"/>
  <c r="AA28" i="41"/>
  <c r="S28" i="41"/>
  <c r="K28" i="41"/>
  <c r="AC24" i="41"/>
  <c r="U24" i="41"/>
  <c r="M24" i="41"/>
  <c r="E24" i="41"/>
  <c r="AE20" i="41"/>
  <c r="W20" i="41"/>
  <c r="O20" i="41"/>
  <c r="G20" i="41"/>
  <c r="AG16" i="41"/>
  <c r="Y16" i="41"/>
  <c r="Q16" i="41"/>
  <c r="I16" i="41"/>
  <c r="AA12" i="41"/>
  <c r="S12" i="41"/>
  <c r="K12" i="41"/>
  <c r="AF40" i="41"/>
  <c r="X40" i="41"/>
  <c r="P40" i="41"/>
  <c r="H40" i="41"/>
  <c r="AH36" i="41"/>
  <c r="Z36" i="41"/>
  <c r="R36" i="41"/>
  <c r="J36" i="41"/>
  <c r="AB32" i="41"/>
  <c r="T32" i="41"/>
  <c r="L32" i="41"/>
  <c r="AD28" i="41"/>
  <c r="V28" i="41"/>
  <c r="N28" i="41"/>
  <c r="F28" i="41"/>
  <c r="AF24" i="41"/>
  <c r="X24" i="41"/>
  <c r="P24" i="41"/>
  <c r="H24" i="41"/>
  <c r="AH20" i="41"/>
  <c r="Z20" i="41"/>
  <c r="R20" i="41"/>
  <c r="J20" i="41"/>
  <c r="AB16" i="41"/>
  <c r="T16" i="41"/>
  <c r="L16" i="41"/>
  <c r="AD12" i="41"/>
  <c r="V12" i="41"/>
  <c r="N12" i="41"/>
  <c r="F12" i="41"/>
  <c r="AA40" i="41"/>
  <c r="S40" i="41"/>
  <c r="K40" i="41"/>
  <c r="AC36" i="41"/>
  <c r="U36" i="41"/>
  <c r="M36" i="41"/>
  <c r="E36" i="41"/>
  <c r="AE32" i="41"/>
  <c r="W32" i="41"/>
  <c r="O32" i="41"/>
  <c r="G32" i="41"/>
  <c r="AG28" i="41"/>
  <c r="Y28" i="41"/>
  <c r="Q28" i="41"/>
  <c r="I28" i="41"/>
  <c r="AA24" i="41"/>
  <c r="S24" i="41"/>
  <c r="K24" i="41"/>
  <c r="AC20" i="41"/>
  <c r="U20" i="41"/>
  <c r="M20" i="41"/>
  <c r="E20" i="41"/>
  <c r="AE16" i="41"/>
  <c r="W16" i="41"/>
  <c r="O16" i="41"/>
  <c r="G16" i="41"/>
  <c r="AG12" i="41"/>
  <c r="Y12" i="41"/>
  <c r="Q12" i="41"/>
  <c r="I12" i="41"/>
  <c r="V40" i="41"/>
  <c r="F40" i="41"/>
  <c r="AF36" i="41"/>
  <c r="P36" i="41"/>
  <c r="Z32" i="41"/>
  <c r="J32" i="41"/>
  <c r="T28" i="41"/>
  <c r="V24" i="41"/>
  <c r="F24" i="41"/>
  <c r="AF20" i="41"/>
  <c r="P20" i="41"/>
  <c r="Z16" i="41"/>
  <c r="J16" i="41"/>
  <c r="AB12" i="41"/>
  <c r="L12" i="41"/>
  <c r="M40" i="41"/>
  <c r="V8" i="41"/>
  <c r="AH40" i="41"/>
  <c r="R40" i="41"/>
  <c r="AB36" i="41"/>
  <c r="L36" i="41"/>
  <c r="AD32" i="41"/>
  <c r="N32" i="41"/>
  <c r="X28" i="41"/>
  <c r="H28" i="41"/>
  <c r="AH24" i="41"/>
  <c r="R24" i="41"/>
  <c r="T20" i="41"/>
  <c r="AD16" i="41"/>
  <c r="N16" i="41"/>
  <c r="AF12" i="41"/>
  <c r="P12" i="41"/>
  <c r="AG40" i="41"/>
  <c r="Y40" i="41"/>
  <c r="I40" i="41"/>
  <c r="AA36" i="41"/>
  <c r="S36" i="41"/>
  <c r="K36" i="41"/>
  <c r="AC32" i="41"/>
  <c r="U32" i="41"/>
  <c r="M32" i="41"/>
  <c r="E32" i="41"/>
  <c r="AE28" i="41"/>
  <c r="W28" i="41"/>
  <c r="O28" i="41"/>
  <c r="G28" i="41"/>
  <c r="AG24" i="41"/>
  <c r="Y24" i="41"/>
  <c r="Q24" i="41"/>
  <c r="I24" i="41"/>
  <c r="AA20" i="41"/>
  <c r="S20" i="41"/>
  <c r="K20" i="41"/>
  <c r="AC16" i="41"/>
  <c r="U16" i="41"/>
  <c r="M16" i="41"/>
  <c r="E16" i="41"/>
  <c r="AE12" i="41"/>
  <c r="W12" i="41"/>
  <c r="O12" i="41"/>
  <c r="G12" i="41"/>
  <c r="AB40" i="41"/>
  <c r="T40" i="41"/>
  <c r="L40" i="41"/>
  <c r="AD36" i="41"/>
  <c r="V36" i="41"/>
  <c r="N36" i="41"/>
  <c r="F36" i="41"/>
  <c r="AF32" i="41"/>
  <c r="X32" i="41"/>
  <c r="P32" i="41"/>
  <c r="H32" i="41"/>
  <c r="AH28" i="41"/>
  <c r="Z28" i="41"/>
  <c r="R28" i="41"/>
  <c r="J28" i="41"/>
  <c r="AB24" i="41"/>
  <c r="T24" i="41"/>
  <c r="L24" i="41"/>
  <c r="AD20" i="41"/>
  <c r="V20" i="41"/>
  <c r="N20" i="41"/>
  <c r="F20" i="41"/>
  <c r="AF16" i="41"/>
  <c r="X16" i="41"/>
  <c r="P16" i="41"/>
  <c r="H16" i="41"/>
  <c r="AH12" i="41"/>
  <c r="Z12" i="41"/>
  <c r="R12" i="41"/>
  <c r="J12" i="41"/>
  <c r="AE40" i="41"/>
  <c r="W40" i="41"/>
  <c r="O40" i="41"/>
  <c r="G40" i="41"/>
  <c r="AG36" i="41"/>
  <c r="Y36" i="41"/>
  <c r="Q36" i="41"/>
  <c r="I36" i="41"/>
  <c r="AA32" i="41"/>
  <c r="S32" i="41"/>
  <c r="K32" i="41"/>
  <c r="AC28" i="41"/>
  <c r="U28" i="41"/>
  <c r="M28" i="41"/>
  <c r="E28" i="41"/>
  <c r="AE24" i="41"/>
  <c r="W24" i="41"/>
  <c r="O24" i="41"/>
  <c r="G24" i="41"/>
  <c r="AG20" i="41"/>
  <c r="Y20" i="41"/>
  <c r="Q20" i="41"/>
  <c r="I20" i="41"/>
  <c r="AA16" i="41"/>
  <c r="S16" i="41"/>
  <c r="K16" i="41"/>
  <c r="AC12" i="41"/>
  <c r="U12" i="41"/>
  <c r="M12" i="41"/>
  <c r="E12" i="41"/>
  <c r="E12" i="54" l="1"/>
  <c r="P13" i="54"/>
  <c r="Q13" i="54" s="1"/>
  <c r="L13" i="54"/>
  <c r="M13" i="54" s="1"/>
  <c r="H13" i="54"/>
  <c r="I13" i="54" s="1"/>
  <c r="D13" i="54"/>
  <c r="E13" i="54" s="1"/>
  <c r="A14" i="54"/>
  <c r="N13" i="54"/>
  <c r="O13" i="54" s="1"/>
  <c r="J13" i="54"/>
  <c r="K13" i="54" s="1"/>
  <c r="F13" i="54"/>
  <c r="G13" i="54" s="1"/>
  <c r="K12" i="54"/>
  <c r="P12" i="53"/>
  <c r="Q12" i="53" s="1"/>
  <c r="L12" i="53"/>
  <c r="M12" i="53" s="1"/>
  <c r="H12" i="53"/>
  <c r="I12" i="53" s="1"/>
  <c r="D12" i="53"/>
  <c r="E12" i="53" s="1"/>
  <c r="F12" i="53"/>
  <c r="G12" i="53" s="1"/>
  <c r="A13" i="53"/>
  <c r="J12" i="53"/>
  <c r="K12" i="53" s="1"/>
  <c r="N12" i="53"/>
  <c r="O12" i="53" s="1"/>
  <c r="G11" i="53"/>
  <c r="O11" i="53"/>
  <c r="P13" i="52"/>
  <c r="Q13" i="52" s="1"/>
  <c r="L13" i="52"/>
  <c r="M13" i="52" s="1"/>
  <c r="H13" i="52"/>
  <c r="I13" i="52" s="1"/>
  <c r="D13" i="52"/>
  <c r="E13" i="52" s="1"/>
  <c r="A14" i="52"/>
  <c r="N13" i="52"/>
  <c r="O13" i="52" s="1"/>
  <c r="J13" i="52"/>
  <c r="K13" i="52" s="1"/>
  <c r="F13" i="52"/>
  <c r="G13" i="52" s="1"/>
  <c r="K12" i="52"/>
  <c r="Q12" i="52"/>
  <c r="A13" i="51"/>
  <c r="N12" i="51"/>
  <c r="O12" i="51" s="1"/>
  <c r="J12" i="51"/>
  <c r="K12" i="51" s="1"/>
  <c r="F12" i="51"/>
  <c r="G12" i="51" s="1"/>
  <c r="P12" i="51"/>
  <c r="Q12" i="51" s="1"/>
  <c r="D12" i="51"/>
  <c r="E12" i="51" s="1"/>
  <c r="H12" i="51"/>
  <c r="I12" i="51" s="1"/>
  <c r="L12" i="51"/>
  <c r="M12" i="51" s="1"/>
  <c r="Q11" i="50"/>
  <c r="A13" i="50"/>
  <c r="N12" i="50"/>
  <c r="O12" i="50" s="1"/>
  <c r="J12" i="50"/>
  <c r="K12" i="50" s="1"/>
  <c r="F12" i="50"/>
  <c r="G12" i="50" s="1"/>
  <c r="P12" i="50"/>
  <c r="Q12" i="50" s="1"/>
  <c r="D12" i="50"/>
  <c r="E12" i="50" s="1"/>
  <c r="H12" i="50"/>
  <c r="I12" i="50" s="1"/>
  <c r="L12" i="50"/>
  <c r="O12" i="49"/>
  <c r="P13" i="49"/>
  <c r="Q13" i="49" s="1"/>
  <c r="L13" i="49"/>
  <c r="M13" i="49" s="1"/>
  <c r="H13" i="49"/>
  <c r="I13" i="49" s="1"/>
  <c r="D13" i="49"/>
  <c r="E13" i="49" s="1"/>
  <c r="F13" i="49"/>
  <c r="G13" i="49" s="1"/>
  <c r="A14" i="49"/>
  <c r="N13" i="49"/>
  <c r="O13" i="49" s="1"/>
  <c r="J13" i="49"/>
  <c r="A15" i="54" l="1"/>
  <c r="N14" i="54"/>
  <c r="O14" i="54" s="1"/>
  <c r="J14" i="54"/>
  <c r="K14" i="54" s="1"/>
  <c r="F14" i="54"/>
  <c r="G14" i="54" s="1"/>
  <c r="L14" i="54"/>
  <c r="M14" i="54" s="1"/>
  <c r="H14" i="54"/>
  <c r="I14" i="54" s="1"/>
  <c r="D14" i="54"/>
  <c r="E14" i="54" s="1"/>
  <c r="P14" i="54"/>
  <c r="Q14" i="54" s="1"/>
  <c r="P13" i="53"/>
  <c r="Q13" i="53" s="1"/>
  <c r="L13" i="53"/>
  <c r="M13" i="53" s="1"/>
  <c r="H13" i="53"/>
  <c r="I13" i="53" s="1"/>
  <c r="D13" i="53"/>
  <c r="E13" i="53" s="1"/>
  <c r="A14" i="53"/>
  <c r="N13" i="53"/>
  <c r="O13" i="53" s="1"/>
  <c r="J13" i="53"/>
  <c r="K13" i="53" s="1"/>
  <c r="F13" i="53"/>
  <c r="G13" i="53" s="1"/>
  <c r="A15" i="52"/>
  <c r="N14" i="52"/>
  <c r="O14" i="52" s="1"/>
  <c r="J14" i="52"/>
  <c r="K14" i="52" s="1"/>
  <c r="F14" i="52"/>
  <c r="G14" i="52" s="1"/>
  <c r="L14" i="52"/>
  <c r="M14" i="52" s="1"/>
  <c r="H14" i="52"/>
  <c r="I14" i="52" s="1"/>
  <c r="D14" i="52"/>
  <c r="E14" i="52" s="1"/>
  <c r="P14" i="52"/>
  <c r="Q14" i="52" s="1"/>
  <c r="L13" i="51"/>
  <c r="M13" i="51" s="1"/>
  <c r="F13" i="51"/>
  <c r="G13" i="51" s="1"/>
  <c r="P13" i="51"/>
  <c r="Q13" i="51" s="1"/>
  <c r="J13" i="51"/>
  <c r="K13" i="51" s="1"/>
  <c r="N13" i="51"/>
  <c r="O13" i="51" s="1"/>
  <c r="D13" i="51"/>
  <c r="E13" i="51" s="1"/>
  <c r="A14" i="51"/>
  <c r="H13" i="51"/>
  <c r="I13" i="51" s="1"/>
  <c r="L13" i="50"/>
  <c r="M13" i="50" s="1"/>
  <c r="F13" i="50"/>
  <c r="G13" i="50" s="1"/>
  <c r="P13" i="50"/>
  <c r="Q13" i="50" s="1"/>
  <c r="J13" i="50"/>
  <c r="K13" i="50" s="1"/>
  <c r="N13" i="50"/>
  <c r="O13" i="50" s="1"/>
  <c r="D13" i="50"/>
  <c r="E13" i="50" s="1"/>
  <c r="A14" i="50"/>
  <c r="H13" i="50"/>
  <c r="I13" i="50" s="1"/>
  <c r="M12" i="50"/>
  <c r="K13" i="49"/>
  <c r="P14" i="49"/>
  <c r="Q14" i="49" s="1"/>
  <c r="L14" i="49"/>
  <c r="M14" i="49" s="1"/>
  <c r="H14" i="49"/>
  <c r="I14" i="49" s="1"/>
  <c r="D14" i="49"/>
  <c r="E14" i="49" s="1"/>
  <c r="A15" i="49"/>
  <c r="N14" i="49"/>
  <c r="O14" i="49" s="1"/>
  <c r="J14" i="49"/>
  <c r="K14" i="49" s="1"/>
  <c r="F14" i="49"/>
  <c r="G14" i="49" s="1"/>
  <c r="A16" i="54" l="1"/>
  <c r="N15" i="54"/>
  <c r="O15" i="54" s="1"/>
  <c r="J15" i="54"/>
  <c r="K15" i="54" s="1"/>
  <c r="F15" i="54"/>
  <c r="G15" i="54" s="1"/>
  <c r="P15" i="54"/>
  <c r="Q15" i="54" s="1"/>
  <c r="L15" i="54"/>
  <c r="M15" i="54" s="1"/>
  <c r="H15" i="54"/>
  <c r="I15" i="54" s="1"/>
  <c r="D15" i="54"/>
  <c r="E15" i="54" s="1"/>
  <c r="P14" i="53"/>
  <c r="Q14" i="53" s="1"/>
  <c r="L14" i="53"/>
  <c r="M14" i="53" s="1"/>
  <c r="H14" i="53"/>
  <c r="I14" i="53" s="1"/>
  <c r="D14" i="53"/>
  <c r="E14" i="53" s="1"/>
  <c r="A15" i="53"/>
  <c r="N14" i="53"/>
  <c r="O14" i="53" s="1"/>
  <c r="J14" i="53"/>
  <c r="K14" i="53" s="1"/>
  <c r="F14" i="53"/>
  <c r="G14" i="53" s="1"/>
  <c r="A16" i="52"/>
  <c r="N15" i="52"/>
  <c r="O15" i="52" s="1"/>
  <c r="J15" i="52"/>
  <c r="K15" i="52" s="1"/>
  <c r="F15" i="52"/>
  <c r="G15" i="52" s="1"/>
  <c r="P15" i="52"/>
  <c r="Q15" i="52" s="1"/>
  <c r="L15" i="52"/>
  <c r="M15" i="52" s="1"/>
  <c r="H15" i="52"/>
  <c r="I15" i="52" s="1"/>
  <c r="D15" i="52"/>
  <c r="E15" i="52" s="1"/>
  <c r="P14" i="51"/>
  <c r="Q14" i="51" s="1"/>
  <c r="L14" i="51"/>
  <c r="M14" i="51" s="1"/>
  <c r="H14" i="51"/>
  <c r="I14" i="51" s="1"/>
  <c r="D14" i="51"/>
  <c r="E14" i="51" s="1"/>
  <c r="A15" i="51"/>
  <c r="F14" i="51"/>
  <c r="G14" i="51" s="1"/>
  <c r="J14" i="51"/>
  <c r="K14" i="51" s="1"/>
  <c r="N14" i="51"/>
  <c r="O14" i="51" s="1"/>
  <c r="P14" i="50"/>
  <c r="Q14" i="50" s="1"/>
  <c r="L14" i="50"/>
  <c r="M14" i="50" s="1"/>
  <c r="H14" i="50"/>
  <c r="I14" i="50" s="1"/>
  <c r="D14" i="50"/>
  <c r="E14" i="50" s="1"/>
  <c r="A15" i="50"/>
  <c r="F14" i="50"/>
  <c r="G14" i="50" s="1"/>
  <c r="J14" i="50"/>
  <c r="K14" i="50" s="1"/>
  <c r="N14" i="50"/>
  <c r="O14" i="50" s="1"/>
  <c r="A16" i="49"/>
  <c r="N15" i="49"/>
  <c r="O15" i="49" s="1"/>
  <c r="J15" i="49"/>
  <c r="K15" i="49" s="1"/>
  <c r="F15" i="49"/>
  <c r="G15" i="49" s="1"/>
  <c r="H15" i="49"/>
  <c r="I15" i="49" s="1"/>
  <c r="D15" i="49"/>
  <c r="E15" i="49" s="1"/>
  <c r="P15" i="49"/>
  <c r="Q15" i="49" s="1"/>
  <c r="L15" i="49"/>
  <c r="M15" i="49" s="1"/>
  <c r="P16" i="54" l="1"/>
  <c r="Q16" i="54" s="1"/>
  <c r="L16" i="54"/>
  <c r="M16" i="54" s="1"/>
  <c r="H16" i="54"/>
  <c r="I16" i="54" s="1"/>
  <c r="D16" i="54"/>
  <c r="E16" i="54" s="1"/>
  <c r="N16" i="54"/>
  <c r="O16" i="54" s="1"/>
  <c r="J16" i="54"/>
  <c r="K16" i="54" s="1"/>
  <c r="F16" i="54"/>
  <c r="G16" i="54" s="1"/>
  <c r="A17" i="54"/>
  <c r="A16" i="53"/>
  <c r="N15" i="53"/>
  <c r="O15" i="53" s="1"/>
  <c r="J15" i="53"/>
  <c r="K15" i="53" s="1"/>
  <c r="F15" i="53"/>
  <c r="G15" i="53" s="1"/>
  <c r="P15" i="53"/>
  <c r="Q15" i="53" s="1"/>
  <c r="L15" i="53"/>
  <c r="M15" i="53" s="1"/>
  <c r="H15" i="53"/>
  <c r="I15" i="53" s="1"/>
  <c r="D15" i="53"/>
  <c r="E15" i="53" s="1"/>
  <c r="P16" i="52"/>
  <c r="Q16" i="52" s="1"/>
  <c r="L16" i="52"/>
  <c r="M16" i="52" s="1"/>
  <c r="H16" i="52"/>
  <c r="I16" i="52" s="1"/>
  <c r="D16" i="52"/>
  <c r="E16" i="52" s="1"/>
  <c r="N16" i="52"/>
  <c r="O16" i="52" s="1"/>
  <c r="J16" i="52"/>
  <c r="K16" i="52" s="1"/>
  <c r="F16" i="52"/>
  <c r="G16" i="52" s="1"/>
  <c r="A17" i="52"/>
  <c r="A16" i="51"/>
  <c r="N15" i="51"/>
  <c r="O15" i="51" s="1"/>
  <c r="H15" i="51"/>
  <c r="I15" i="51" s="1"/>
  <c r="L15" i="51"/>
  <c r="M15" i="51" s="1"/>
  <c r="P15" i="51"/>
  <c r="Q15" i="51" s="1"/>
  <c r="F15" i="51"/>
  <c r="G15" i="51" s="1"/>
  <c r="J15" i="51"/>
  <c r="K15" i="51" s="1"/>
  <c r="D15" i="51"/>
  <c r="E15" i="51" s="1"/>
  <c r="N15" i="50"/>
  <c r="O15" i="50" s="1"/>
  <c r="H15" i="50"/>
  <c r="I15" i="50" s="1"/>
  <c r="A16" i="50"/>
  <c r="L15" i="50"/>
  <c r="M15" i="50" s="1"/>
  <c r="P15" i="50"/>
  <c r="Q15" i="50" s="1"/>
  <c r="F15" i="50"/>
  <c r="G15" i="50" s="1"/>
  <c r="J15" i="50"/>
  <c r="K15" i="50" s="1"/>
  <c r="D15" i="50"/>
  <c r="E15" i="50" s="1"/>
  <c r="A17" i="49"/>
  <c r="N16" i="49"/>
  <c r="O16" i="49" s="1"/>
  <c r="J16" i="49"/>
  <c r="K16" i="49" s="1"/>
  <c r="F16" i="49"/>
  <c r="G16" i="49" s="1"/>
  <c r="P16" i="49"/>
  <c r="Q16" i="49" s="1"/>
  <c r="L16" i="49"/>
  <c r="M16" i="49" s="1"/>
  <c r="H16" i="49"/>
  <c r="I16" i="49" s="1"/>
  <c r="D16" i="49"/>
  <c r="E16" i="49" s="1"/>
  <c r="P17" i="54" l="1"/>
  <c r="Q17" i="54" s="1"/>
  <c r="L17" i="54"/>
  <c r="M17" i="54" s="1"/>
  <c r="H17" i="54"/>
  <c r="I17" i="54" s="1"/>
  <c r="D17" i="54"/>
  <c r="E17" i="54" s="1"/>
  <c r="A18" i="54"/>
  <c r="F18" i="54" s="1"/>
  <c r="G18" i="54" s="1"/>
  <c r="N17" i="54"/>
  <c r="O17" i="54" s="1"/>
  <c r="J17" i="54"/>
  <c r="K17" i="54" s="1"/>
  <c r="F17" i="54"/>
  <c r="G17" i="54" s="1"/>
  <c r="A17" i="53"/>
  <c r="N16" i="53"/>
  <c r="O16" i="53" s="1"/>
  <c r="J16" i="53"/>
  <c r="K16" i="53" s="1"/>
  <c r="F16" i="53"/>
  <c r="G16" i="53" s="1"/>
  <c r="P16" i="53"/>
  <c r="Q16" i="53" s="1"/>
  <c r="L16" i="53"/>
  <c r="M16" i="53" s="1"/>
  <c r="H16" i="53"/>
  <c r="I16" i="53" s="1"/>
  <c r="D16" i="53"/>
  <c r="E16" i="53" s="1"/>
  <c r="P17" i="52"/>
  <c r="Q17" i="52" s="1"/>
  <c r="L17" i="52"/>
  <c r="M17" i="52" s="1"/>
  <c r="H17" i="52"/>
  <c r="I17" i="52" s="1"/>
  <c r="D17" i="52"/>
  <c r="E17" i="52" s="1"/>
  <c r="A18" i="52"/>
  <c r="N17" i="52"/>
  <c r="O17" i="52" s="1"/>
  <c r="J17" i="52"/>
  <c r="K17" i="52" s="1"/>
  <c r="F17" i="52"/>
  <c r="G17" i="52" s="1"/>
  <c r="A17" i="51"/>
  <c r="N16" i="51"/>
  <c r="O16" i="51" s="1"/>
  <c r="J16" i="51"/>
  <c r="K16" i="51" s="1"/>
  <c r="F16" i="51"/>
  <c r="G16" i="51" s="1"/>
  <c r="L16" i="51"/>
  <c r="M16" i="51" s="1"/>
  <c r="D16" i="51"/>
  <c r="E16" i="51" s="1"/>
  <c r="P16" i="51"/>
  <c r="Q16" i="51" s="1"/>
  <c r="H16" i="51"/>
  <c r="I16" i="51" s="1"/>
  <c r="A17" i="50"/>
  <c r="N16" i="50"/>
  <c r="O16" i="50" s="1"/>
  <c r="J16" i="50"/>
  <c r="K16" i="50" s="1"/>
  <c r="F16" i="50"/>
  <c r="G16" i="50" s="1"/>
  <c r="D16" i="50"/>
  <c r="E16" i="50" s="1"/>
  <c r="H16" i="50"/>
  <c r="I16" i="50" s="1"/>
  <c r="L16" i="50"/>
  <c r="M16" i="50" s="1"/>
  <c r="P16" i="50"/>
  <c r="Q16" i="50" s="1"/>
  <c r="P17" i="49"/>
  <c r="Q17" i="49" s="1"/>
  <c r="L17" i="49"/>
  <c r="M17" i="49" s="1"/>
  <c r="H17" i="49"/>
  <c r="I17" i="49" s="1"/>
  <c r="D17" i="49"/>
  <c r="E17" i="49" s="1"/>
  <c r="J17" i="49"/>
  <c r="K17" i="49" s="1"/>
  <c r="F17" i="49"/>
  <c r="G17" i="49" s="1"/>
  <c r="A18" i="49"/>
  <c r="N17" i="49"/>
  <c r="O17" i="49" s="1"/>
  <c r="P18" i="54" l="1"/>
  <c r="Q18" i="54" s="1"/>
  <c r="L18" i="54"/>
  <c r="M18" i="54" s="1"/>
  <c r="H18" i="54"/>
  <c r="I18" i="54" s="1"/>
  <c r="D18" i="54"/>
  <c r="E18" i="54" s="1"/>
  <c r="A19" i="54"/>
  <c r="F19" i="54" s="1"/>
  <c r="G19" i="54" s="1"/>
  <c r="N18" i="54"/>
  <c r="O18" i="54" s="1"/>
  <c r="J18" i="54"/>
  <c r="K18" i="54" s="1"/>
  <c r="P17" i="53"/>
  <c r="Q17" i="53" s="1"/>
  <c r="L17" i="53"/>
  <c r="M17" i="53" s="1"/>
  <c r="H17" i="53"/>
  <c r="I17" i="53" s="1"/>
  <c r="D17" i="53"/>
  <c r="E17" i="53" s="1"/>
  <c r="A18" i="53"/>
  <c r="N17" i="53"/>
  <c r="O17" i="53" s="1"/>
  <c r="J17" i="53"/>
  <c r="K17" i="53" s="1"/>
  <c r="F17" i="53"/>
  <c r="G17" i="53" s="1"/>
  <c r="P18" i="52"/>
  <c r="Q18" i="52" s="1"/>
  <c r="L18" i="52"/>
  <c r="M18" i="52" s="1"/>
  <c r="H18" i="52"/>
  <c r="I18" i="52" s="1"/>
  <c r="D18" i="52"/>
  <c r="E18" i="52" s="1"/>
  <c r="A19" i="52"/>
  <c r="N18" i="52"/>
  <c r="O18" i="52" s="1"/>
  <c r="J18" i="52"/>
  <c r="K18" i="52" s="1"/>
  <c r="F18" i="52"/>
  <c r="G18" i="52" s="1"/>
  <c r="A18" i="51"/>
  <c r="N17" i="51"/>
  <c r="O17" i="51" s="1"/>
  <c r="J17" i="51"/>
  <c r="K17" i="51" s="1"/>
  <c r="F17" i="51"/>
  <c r="G17" i="51" s="1"/>
  <c r="P17" i="51"/>
  <c r="Q17" i="51" s="1"/>
  <c r="L17" i="51"/>
  <c r="M17" i="51" s="1"/>
  <c r="H17" i="51"/>
  <c r="I17" i="51" s="1"/>
  <c r="D17" i="51"/>
  <c r="E17" i="51" s="1"/>
  <c r="P17" i="50"/>
  <c r="Q17" i="50" s="1"/>
  <c r="L17" i="50"/>
  <c r="M17" i="50" s="1"/>
  <c r="H17" i="50"/>
  <c r="I17" i="50" s="1"/>
  <c r="A18" i="50"/>
  <c r="J17" i="50"/>
  <c r="K17" i="50" s="1"/>
  <c r="D17" i="50"/>
  <c r="E17" i="50" s="1"/>
  <c r="N17" i="50"/>
  <c r="O17" i="50" s="1"/>
  <c r="F17" i="50"/>
  <c r="G17" i="50" s="1"/>
  <c r="P18" i="49"/>
  <c r="Q18" i="49" s="1"/>
  <c r="L18" i="49"/>
  <c r="M18" i="49" s="1"/>
  <c r="H18" i="49"/>
  <c r="I18" i="49" s="1"/>
  <c r="D18" i="49"/>
  <c r="E18" i="49" s="1"/>
  <c r="A19" i="49"/>
  <c r="N18" i="49"/>
  <c r="O18" i="49" s="1"/>
  <c r="J18" i="49"/>
  <c r="K18" i="49" s="1"/>
  <c r="F18" i="49"/>
  <c r="G18" i="49" s="1"/>
  <c r="A20" i="54" l="1"/>
  <c r="F20" i="54" s="1"/>
  <c r="G20" i="54" s="1"/>
  <c r="N19" i="54"/>
  <c r="O19" i="54" s="1"/>
  <c r="J19" i="54"/>
  <c r="K19" i="54" s="1"/>
  <c r="P19" i="54"/>
  <c r="Q19" i="54" s="1"/>
  <c r="L19" i="54"/>
  <c r="M19" i="54" s="1"/>
  <c r="H19" i="54"/>
  <c r="I19" i="54" s="1"/>
  <c r="D19" i="54"/>
  <c r="E19" i="54" s="1"/>
  <c r="P18" i="53"/>
  <c r="Q18" i="53" s="1"/>
  <c r="L18" i="53"/>
  <c r="M18" i="53" s="1"/>
  <c r="H18" i="53"/>
  <c r="I18" i="53" s="1"/>
  <c r="D18" i="53"/>
  <c r="E18" i="53" s="1"/>
  <c r="A19" i="53"/>
  <c r="N18" i="53"/>
  <c r="O18" i="53" s="1"/>
  <c r="J18" i="53"/>
  <c r="K18" i="53" s="1"/>
  <c r="F18" i="53"/>
  <c r="G18" i="53" s="1"/>
  <c r="A20" i="52"/>
  <c r="N19" i="52"/>
  <c r="O19" i="52" s="1"/>
  <c r="J19" i="52"/>
  <c r="K19" i="52" s="1"/>
  <c r="F19" i="52"/>
  <c r="G19" i="52" s="1"/>
  <c r="P19" i="52"/>
  <c r="Q19" i="52" s="1"/>
  <c r="L19" i="52"/>
  <c r="M19" i="52" s="1"/>
  <c r="H19" i="52"/>
  <c r="I19" i="52" s="1"/>
  <c r="D19" i="52"/>
  <c r="E19" i="52" s="1"/>
  <c r="P18" i="51"/>
  <c r="Q18" i="51" s="1"/>
  <c r="L18" i="51"/>
  <c r="M18" i="51" s="1"/>
  <c r="H18" i="51"/>
  <c r="I18" i="51" s="1"/>
  <c r="D18" i="51"/>
  <c r="E18" i="51" s="1"/>
  <c r="J18" i="51"/>
  <c r="K18" i="51" s="1"/>
  <c r="F18" i="51"/>
  <c r="G18" i="51" s="1"/>
  <c r="A19" i="51"/>
  <c r="N18" i="51"/>
  <c r="O18" i="51" s="1"/>
  <c r="P18" i="50"/>
  <c r="Q18" i="50" s="1"/>
  <c r="L18" i="50"/>
  <c r="M18" i="50" s="1"/>
  <c r="H18" i="50"/>
  <c r="I18" i="50" s="1"/>
  <c r="D18" i="50"/>
  <c r="E18" i="50" s="1"/>
  <c r="A19" i="50"/>
  <c r="F18" i="50"/>
  <c r="G18" i="50" s="1"/>
  <c r="N18" i="50"/>
  <c r="O18" i="50" s="1"/>
  <c r="J18" i="50"/>
  <c r="K18" i="50" s="1"/>
  <c r="P19" i="49"/>
  <c r="Q19" i="49" s="1"/>
  <c r="A20" i="49"/>
  <c r="N19" i="49"/>
  <c r="O19" i="49" s="1"/>
  <c r="J19" i="49"/>
  <c r="K19" i="49" s="1"/>
  <c r="F19" i="49"/>
  <c r="G19" i="49" s="1"/>
  <c r="L19" i="49"/>
  <c r="M19" i="49" s="1"/>
  <c r="H19" i="49"/>
  <c r="I19" i="49" s="1"/>
  <c r="D19" i="49"/>
  <c r="E19" i="49" s="1"/>
  <c r="A21" i="54" l="1"/>
  <c r="F21" i="54" s="1"/>
  <c r="G21" i="54" s="1"/>
  <c r="N20" i="54"/>
  <c r="O20" i="54" s="1"/>
  <c r="J20" i="54"/>
  <c r="K20" i="54" s="1"/>
  <c r="P20" i="54"/>
  <c r="Q20" i="54" s="1"/>
  <c r="L20" i="54"/>
  <c r="M20" i="54" s="1"/>
  <c r="H20" i="54"/>
  <c r="I20" i="54" s="1"/>
  <c r="D20" i="54"/>
  <c r="E20" i="54" s="1"/>
  <c r="A20" i="53"/>
  <c r="N19" i="53"/>
  <c r="O19" i="53" s="1"/>
  <c r="J19" i="53"/>
  <c r="K19" i="53" s="1"/>
  <c r="F19" i="53"/>
  <c r="G19" i="53" s="1"/>
  <c r="P19" i="53"/>
  <c r="Q19" i="53" s="1"/>
  <c r="L19" i="53"/>
  <c r="M19" i="53" s="1"/>
  <c r="H19" i="53"/>
  <c r="I19" i="53" s="1"/>
  <c r="D19" i="53"/>
  <c r="E19" i="53" s="1"/>
  <c r="A21" i="52"/>
  <c r="N20" i="52"/>
  <c r="O20" i="52" s="1"/>
  <c r="J20" i="52"/>
  <c r="K20" i="52" s="1"/>
  <c r="F20" i="52"/>
  <c r="G20" i="52" s="1"/>
  <c r="P20" i="52"/>
  <c r="Q20" i="52" s="1"/>
  <c r="L20" i="52"/>
  <c r="M20" i="52" s="1"/>
  <c r="H20" i="52"/>
  <c r="I20" i="52" s="1"/>
  <c r="D20" i="52"/>
  <c r="E20" i="52" s="1"/>
  <c r="P19" i="51"/>
  <c r="Q19" i="51" s="1"/>
  <c r="L19" i="51"/>
  <c r="M19" i="51" s="1"/>
  <c r="H19" i="51"/>
  <c r="I19" i="51" s="1"/>
  <c r="D19" i="51"/>
  <c r="E19" i="51" s="1"/>
  <c r="A20" i="51"/>
  <c r="N19" i="51"/>
  <c r="O19" i="51" s="1"/>
  <c r="J19" i="51"/>
  <c r="K19" i="51" s="1"/>
  <c r="F19" i="51"/>
  <c r="G19" i="51" s="1"/>
  <c r="P19" i="50"/>
  <c r="Q19" i="50" s="1"/>
  <c r="L19" i="50"/>
  <c r="M19" i="50" s="1"/>
  <c r="H19" i="50"/>
  <c r="I19" i="50" s="1"/>
  <c r="D19" i="50"/>
  <c r="E19" i="50" s="1"/>
  <c r="A20" i="50"/>
  <c r="N19" i="50"/>
  <c r="O19" i="50" s="1"/>
  <c r="J19" i="50"/>
  <c r="K19" i="50" s="1"/>
  <c r="F19" i="50"/>
  <c r="G19" i="50" s="1"/>
  <c r="A21" i="49"/>
  <c r="N20" i="49"/>
  <c r="O20" i="49" s="1"/>
  <c r="J20" i="49"/>
  <c r="K20" i="49" s="1"/>
  <c r="F20" i="49"/>
  <c r="G20" i="49" s="1"/>
  <c r="P20" i="49"/>
  <c r="Q20" i="49" s="1"/>
  <c r="L20" i="49"/>
  <c r="M20" i="49" s="1"/>
  <c r="H20" i="49"/>
  <c r="I20" i="49" s="1"/>
  <c r="D20" i="49"/>
  <c r="E20" i="49" s="1"/>
  <c r="P21" i="54" l="1"/>
  <c r="Q21" i="54" s="1"/>
  <c r="L21" i="54"/>
  <c r="M21" i="54" s="1"/>
  <c r="H21" i="54"/>
  <c r="I21" i="54" s="1"/>
  <c r="D21" i="54"/>
  <c r="E21" i="54" s="1"/>
  <c r="A22" i="54"/>
  <c r="F22" i="54" s="1"/>
  <c r="G22" i="54" s="1"/>
  <c r="N21" i="54"/>
  <c r="O21" i="54" s="1"/>
  <c r="J21" i="54"/>
  <c r="K21" i="54" s="1"/>
  <c r="A21" i="53"/>
  <c r="N20" i="53"/>
  <c r="O20" i="53" s="1"/>
  <c r="J20" i="53"/>
  <c r="K20" i="53" s="1"/>
  <c r="F20" i="53"/>
  <c r="G20" i="53" s="1"/>
  <c r="P20" i="53"/>
  <c r="Q20" i="53" s="1"/>
  <c r="L20" i="53"/>
  <c r="M20" i="53" s="1"/>
  <c r="H20" i="53"/>
  <c r="I20" i="53" s="1"/>
  <c r="D20" i="53"/>
  <c r="E20" i="53" s="1"/>
  <c r="P21" i="52"/>
  <c r="Q21" i="52" s="1"/>
  <c r="L21" i="52"/>
  <c r="M21" i="52" s="1"/>
  <c r="H21" i="52"/>
  <c r="I21" i="52" s="1"/>
  <c r="D21" i="52"/>
  <c r="E21" i="52" s="1"/>
  <c r="A22" i="52"/>
  <c r="N21" i="52"/>
  <c r="O21" i="52" s="1"/>
  <c r="J21" i="52"/>
  <c r="K21" i="52" s="1"/>
  <c r="F21" i="52"/>
  <c r="G21" i="52" s="1"/>
  <c r="A21" i="51"/>
  <c r="N20" i="51"/>
  <c r="O20" i="51" s="1"/>
  <c r="J20" i="51"/>
  <c r="K20" i="51" s="1"/>
  <c r="F20" i="51"/>
  <c r="G20" i="51" s="1"/>
  <c r="L20" i="51"/>
  <c r="M20" i="51" s="1"/>
  <c r="H20" i="51"/>
  <c r="I20" i="51" s="1"/>
  <c r="D20" i="51"/>
  <c r="E20" i="51" s="1"/>
  <c r="P20" i="51"/>
  <c r="Q20" i="51" s="1"/>
  <c r="A21" i="50"/>
  <c r="N20" i="50"/>
  <c r="O20" i="50" s="1"/>
  <c r="J20" i="50"/>
  <c r="K20" i="50" s="1"/>
  <c r="F20" i="50"/>
  <c r="G20" i="50" s="1"/>
  <c r="D20" i="50"/>
  <c r="E20" i="50" s="1"/>
  <c r="P20" i="50"/>
  <c r="Q20" i="50" s="1"/>
  <c r="L20" i="50"/>
  <c r="M20" i="50" s="1"/>
  <c r="H20" i="50"/>
  <c r="I20" i="50" s="1"/>
  <c r="A22" i="49"/>
  <c r="N21" i="49"/>
  <c r="O21" i="49" s="1"/>
  <c r="J21" i="49"/>
  <c r="K21" i="49" s="1"/>
  <c r="F21" i="49"/>
  <c r="G21" i="49" s="1"/>
  <c r="P21" i="49"/>
  <c r="Q21" i="49" s="1"/>
  <c r="L21" i="49"/>
  <c r="M21" i="49" s="1"/>
  <c r="H21" i="49"/>
  <c r="I21" i="49" s="1"/>
  <c r="D21" i="49"/>
  <c r="E21" i="49" s="1"/>
  <c r="P22" i="54" l="1"/>
  <c r="Q22" i="54" s="1"/>
  <c r="L22" i="54"/>
  <c r="M22" i="54" s="1"/>
  <c r="H22" i="54"/>
  <c r="I22" i="54" s="1"/>
  <c r="D22" i="54"/>
  <c r="E22" i="54" s="1"/>
  <c r="A23" i="54"/>
  <c r="F23" i="54" s="1"/>
  <c r="G23" i="54" s="1"/>
  <c r="N22" i="54"/>
  <c r="O22" i="54" s="1"/>
  <c r="J22" i="54"/>
  <c r="K22" i="54" s="1"/>
  <c r="P21" i="53"/>
  <c r="Q21" i="53" s="1"/>
  <c r="L21" i="53"/>
  <c r="M21" i="53" s="1"/>
  <c r="H21" i="53"/>
  <c r="I21" i="53" s="1"/>
  <c r="D21" i="53"/>
  <c r="E21" i="53" s="1"/>
  <c r="A22" i="53"/>
  <c r="N21" i="53"/>
  <c r="O21" i="53" s="1"/>
  <c r="J21" i="53"/>
  <c r="K21" i="53" s="1"/>
  <c r="F21" i="53"/>
  <c r="G21" i="53" s="1"/>
  <c r="P22" i="52"/>
  <c r="Q22" i="52" s="1"/>
  <c r="L22" i="52"/>
  <c r="M22" i="52" s="1"/>
  <c r="H22" i="52"/>
  <c r="I22" i="52" s="1"/>
  <c r="D22" i="52"/>
  <c r="E22" i="52" s="1"/>
  <c r="A23" i="52"/>
  <c r="N22" i="52"/>
  <c r="O22" i="52" s="1"/>
  <c r="J22" i="52"/>
  <c r="K22" i="52" s="1"/>
  <c r="F22" i="52"/>
  <c r="G22" i="52" s="1"/>
  <c r="A22" i="51"/>
  <c r="N21" i="51"/>
  <c r="O21" i="51" s="1"/>
  <c r="J21" i="51"/>
  <c r="K21" i="51" s="1"/>
  <c r="F21" i="51"/>
  <c r="G21" i="51" s="1"/>
  <c r="P21" i="51"/>
  <c r="Q21" i="51" s="1"/>
  <c r="L21" i="51"/>
  <c r="M21" i="51" s="1"/>
  <c r="H21" i="51"/>
  <c r="I21" i="51" s="1"/>
  <c r="D21" i="51"/>
  <c r="E21" i="51" s="1"/>
  <c r="A22" i="50"/>
  <c r="N21" i="50"/>
  <c r="O21" i="50" s="1"/>
  <c r="J21" i="50"/>
  <c r="K21" i="50" s="1"/>
  <c r="F21" i="50"/>
  <c r="G21" i="50" s="1"/>
  <c r="P21" i="50"/>
  <c r="Q21" i="50" s="1"/>
  <c r="L21" i="50"/>
  <c r="M21" i="50" s="1"/>
  <c r="H21" i="50"/>
  <c r="I21" i="50" s="1"/>
  <c r="D21" i="50"/>
  <c r="E21" i="50" s="1"/>
  <c r="P22" i="49"/>
  <c r="Q22" i="49" s="1"/>
  <c r="L22" i="49"/>
  <c r="M22" i="49" s="1"/>
  <c r="H22" i="49"/>
  <c r="I22" i="49" s="1"/>
  <c r="D22" i="49"/>
  <c r="E22" i="49" s="1"/>
  <c r="A23" i="49"/>
  <c r="N22" i="49"/>
  <c r="O22" i="49" s="1"/>
  <c r="J22" i="49"/>
  <c r="K22" i="49" s="1"/>
  <c r="F22" i="49"/>
  <c r="G22" i="49" s="1"/>
  <c r="A24" i="54" l="1"/>
  <c r="F24" i="54" s="1"/>
  <c r="G24" i="54" s="1"/>
  <c r="N23" i="54"/>
  <c r="O23" i="54" s="1"/>
  <c r="J23" i="54"/>
  <c r="K23" i="54" s="1"/>
  <c r="P23" i="54"/>
  <c r="Q23" i="54" s="1"/>
  <c r="L23" i="54"/>
  <c r="M23" i="54" s="1"/>
  <c r="H23" i="54"/>
  <c r="I23" i="54" s="1"/>
  <c r="D23" i="54"/>
  <c r="E23" i="54" s="1"/>
  <c r="P22" i="53"/>
  <c r="Q22" i="53" s="1"/>
  <c r="L22" i="53"/>
  <c r="M22" i="53" s="1"/>
  <c r="H22" i="53"/>
  <c r="I22" i="53" s="1"/>
  <c r="D22" i="53"/>
  <c r="E22" i="53" s="1"/>
  <c r="A23" i="53"/>
  <c r="N22" i="53"/>
  <c r="O22" i="53" s="1"/>
  <c r="J22" i="53"/>
  <c r="K22" i="53" s="1"/>
  <c r="F22" i="53"/>
  <c r="G22" i="53" s="1"/>
  <c r="A24" i="52"/>
  <c r="N23" i="52"/>
  <c r="O23" i="52" s="1"/>
  <c r="J23" i="52"/>
  <c r="K23" i="52" s="1"/>
  <c r="F23" i="52"/>
  <c r="G23" i="52" s="1"/>
  <c r="P23" i="52"/>
  <c r="Q23" i="52" s="1"/>
  <c r="L23" i="52"/>
  <c r="M23" i="52" s="1"/>
  <c r="H23" i="52"/>
  <c r="I23" i="52" s="1"/>
  <c r="D23" i="52"/>
  <c r="E23" i="52" s="1"/>
  <c r="P22" i="51"/>
  <c r="Q22" i="51" s="1"/>
  <c r="L22" i="51"/>
  <c r="M22" i="51" s="1"/>
  <c r="H22" i="51"/>
  <c r="I22" i="51" s="1"/>
  <c r="D22" i="51"/>
  <c r="E22" i="51" s="1"/>
  <c r="N22" i="51"/>
  <c r="O22" i="51" s="1"/>
  <c r="J22" i="51"/>
  <c r="K22" i="51" s="1"/>
  <c r="F22" i="51"/>
  <c r="G22" i="51" s="1"/>
  <c r="A23" i="51"/>
  <c r="P22" i="50"/>
  <c r="Q22" i="50" s="1"/>
  <c r="L22" i="50"/>
  <c r="M22" i="50" s="1"/>
  <c r="H22" i="50"/>
  <c r="I22" i="50" s="1"/>
  <c r="D22" i="50"/>
  <c r="E22" i="50" s="1"/>
  <c r="F22" i="50"/>
  <c r="G22" i="50" s="1"/>
  <c r="A23" i="50"/>
  <c r="N22" i="50"/>
  <c r="O22" i="50" s="1"/>
  <c r="J22" i="50"/>
  <c r="K22" i="50" s="1"/>
  <c r="P23" i="49"/>
  <c r="Q23" i="49" s="1"/>
  <c r="L23" i="49"/>
  <c r="M23" i="49" s="1"/>
  <c r="H23" i="49"/>
  <c r="I23" i="49" s="1"/>
  <c r="D23" i="49"/>
  <c r="E23" i="49" s="1"/>
  <c r="A24" i="49"/>
  <c r="N23" i="49"/>
  <c r="O23" i="49" s="1"/>
  <c r="J23" i="49"/>
  <c r="K23" i="49" s="1"/>
  <c r="F23" i="49"/>
  <c r="G23" i="49" s="1"/>
  <c r="A25" i="54" l="1"/>
  <c r="F25" i="54" s="1"/>
  <c r="G25" i="54" s="1"/>
  <c r="N24" i="54"/>
  <c r="O24" i="54" s="1"/>
  <c r="J24" i="54"/>
  <c r="K24" i="54" s="1"/>
  <c r="P24" i="54"/>
  <c r="Q24" i="54" s="1"/>
  <c r="L24" i="54"/>
  <c r="M24" i="54" s="1"/>
  <c r="H24" i="54"/>
  <c r="I24" i="54" s="1"/>
  <c r="D24" i="54"/>
  <c r="E24" i="54" s="1"/>
  <c r="A24" i="53"/>
  <c r="N23" i="53"/>
  <c r="O23" i="53" s="1"/>
  <c r="J23" i="53"/>
  <c r="K23" i="53" s="1"/>
  <c r="F23" i="53"/>
  <c r="G23" i="53" s="1"/>
  <c r="P23" i="53"/>
  <c r="Q23" i="53" s="1"/>
  <c r="L23" i="53"/>
  <c r="M23" i="53" s="1"/>
  <c r="H23" i="53"/>
  <c r="I23" i="53" s="1"/>
  <c r="D23" i="53"/>
  <c r="E23" i="53" s="1"/>
  <c r="A25" i="52"/>
  <c r="N24" i="52"/>
  <c r="O24" i="52" s="1"/>
  <c r="J24" i="52"/>
  <c r="K24" i="52" s="1"/>
  <c r="F24" i="52"/>
  <c r="G24" i="52" s="1"/>
  <c r="P24" i="52"/>
  <c r="Q24" i="52" s="1"/>
  <c r="L24" i="52"/>
  <c r="M24" i="52" s="1"/>
  <c r="H24" i="52"/>
  <c r="I24" i="52" s="1"/>
  <c r="D24" i="52"/>
  <c r="E24" i="52" s="1"/>
  <c r="P23" i="51"/>
  <c r="Q23" i="51" s="1"/>
  <c r="L23" i="51"/>
  <c r="M23" i="51" s="1"/>
  <c r="H23" i="51"/>
  <c r="I23" i="51" s="1"/>
  <c r="D23" i="51"/>
  <c r="E23" i="51" s="1"/>
  <c r="A24" i="51"/>
  <c r="N23" i="51"/>
  <c r="O23" i="51" s="1"/>
  <c r="J23" i="51"/>
  <c r="K23" i="51" s="1"/>
  <c r="F23" i="51"/>
  <c r="G23" i="51" s="1"/>
  <c r="P23" i="50"/>
  <c r="Q23" i="50" s="1"/>
  <c r="L23" i="50"/>
  <c r="M23" i="50" s="1"/>
  <c r="H23" i="50"/>
  <c r="I23" i="50" s="1"/>
  <c r="D23" i="50"/>
  <c r="E23" i="50" s="1"/>
  <c r="A24" i="50"/>
  <c r="N23" i="50"/>
  <c r="O23" i="50" s="1"/>
  <c r="J23" i="50"/>
  <c r="K23" i="50" s="1"/>
  <c r="F23" i="50"/>
  <c r="G23" i="50" s="1"/>
  <c r="A25" i="49"/>
  <c r="N24" i="49"/>
  <c r="O24" i="49" s="1"/>
  <c r="J24" i="49"/>
  <c r="K24" i="49" s="1"/>
  <c r="F24" i="49"/>
  <c r="G24" i="49" s="1"/>
  <c r="P24" i="49"/>
  <c r="Q24" i="49" s="1"/>
  <c r="L24" i="49"/>
  <c r="M24" i="49" s="1"/>
  <c r="H24" i="49"/>
  <c r="I24" i="49" s="1"/>
  <c r="D24" i="49"/>
  <c r="E24" i="49" s="1"/>
  <c r="P25" i="54" l="1"/>
  <c r="Q25" i="54" s="1"/>
  <c r="L25" i="54"/>
  <c r="M25" i="54" s="1"/>
  <c r="H25" i="54"/>
  <c r="I25" i="54" s="1"/>
  <c r="D25" i="54"/>
  <c r="E25" i="54" s="1"/>
  <c r="A26" i="54"/>
  <c r="F26" i="54" s="1"/>
  <c r="G26" i="54" s="1"/>
  <c r="N25" i="54"/>
  <c r="O25" i="54" s="1"/>
  <c r="J25" i="54"/>
  <c r="K25" i="54" s="1"/>
  <c r="A25" i="53"/>
  <c r="N24" i="53"/>
  <c r="O24" i="53" s="1"/>
  <c r="J24" i="53"/>
  <c r="K24" i="53" s="1"/>
  <c r="F24" i="53"/>
  <c r="G24" i="53" s="1"/>
  <c r="P24" i="53"/>
  <c r="Q24" i="53" s="1"/>
  <c r="L24" i="53"/>
  <c r="M24" i="53" s="1"/>
  <c r="H24" i="53"/>
  <c r="I24" i="53" s="1"/>
  <c r="D24" i="53"/>
  <c r="E24" i="53" s="1"/>
  <c r="P25" i="52"/>
  <c r="Q25" i="52" s="1"/>
  <c r="L25" i="52"/>
  <c r="M25" i="52" s="1"/>
  <c r="H25" i="52"/>
  <c r="I25" i="52" s="1"/>
  <c r="D25" i="52"/>
  <c r="E25" i="52" s="1"/>
  <c r="A26" i="52"/>
  <c r="N25" i="52"/>
  <c r="O25" i="52" s="1"/>
  <c r="J25" i="52"/>
  <c r="K25" i="52" s="1"/>
  <c r="F25" i="52"/>
  <c r="G25" i="52" s="1"/>
  <c r="P24" i="51"/>
  <c r="Q24" i="51" s="1"/>
  <c r="A25" i="51"/>
  <c r="N24" i="51"/>
  <c r="O24" i="51" s="1"/>
  <c r="J24" i="51"/>
  <c r="K24" i="51" s="1"/>
  <c r="F24" i="51"/>
  <c r="G24" i="51" s="1"/>
  <c r="L24" i="51"/>
  <c r="M24" i="51" s="1"/>
  <c r="H24" i="51"/>
  <c r="I24" i="51" s="1"/>
  <c r="D24" i="51"/>
  <c r="E24" i="51" s="1"/>
  <c r="A25" i="50"/>
  <c r="N24" i="50"/>
  <c r="O24" i="50" s="1"/>
  <c r="J24" i="50"/>
  <c r="K24" i="50" s="1"/>
  <c r="F24" i="50"/>
  <c r="G24" i="50" s="1"/>
  <c r="H24" i="50"/>
  <c r="I24" i="50" s="1"/>
  <c r="D24" i="50"/>
  <c r="E24" i="50" s="1"/>
  <c r="P24" i="50"/>
  <c r="Q24" i="50" s="1"/>
  <c r="L24" i="50"/>
  <c r="M24" i="50" s="1"/>
  <c r="A26" i="49"/>
  <c r="N25" i="49"/>
  <c r="O25" i="49" s="1"/>
  <c r="J25" i="49"/>
  <c r="K25" i="49" s="1"/>
  <c r="F25" i="49"/>
  <c r="G25" i="49" s="1"/>
  <c r="P25" i="49"/>
  <c r="Q25" i="49" s="1"/>
  <c r="L25" i="49"/>
  <c r="M25" i="49" s="1"/>
  <c r="H25" i="49"/>
  <c r="I25" i="49" s="1"/>
  <c r="D25" i="49"/>
  <c r="E25" i="49" s="1"/>
  <c r="P26" i="54" l="1"/>
  <c r="Q26" i="54" s="1"/>
  <c r="L26" i="54"/>
  <c r="M26" i="54" s="1"/>
  <c r="H26" i="54"/>
  <c r="I26" i="54" s="1"/>
  <c r="D26" i="54"/>
  <c r="E26" i="54" s="1"/>
  <c r="A27" i="54"/>
  <c r="F27" i="54" s="1"/>
  <c r="G27" i="54" s="1"/>
  <c r="N26" i="54"/>
  <c r="O26" i="54" s="1"/>
  <c r="J26" i="54"/>
  <c r="K26" i="54" s="1"/>
  <c r="P25" i="53"/>
  <c r="Q25" i="53" s="1"/>
  <c r="L25" i="53"/>
  <c r="M25" i="53" s="1"/>
  <c r="H25" i="53"/>
  <c r="I25" i="53" s="1"/>
  <c r="D25" i="53"/>
  <c r="E25" i="53" s="1"/>
  <c r="A26" i="53"/>
  <c r="N25" i="53"/>
  <c r="O25" i="53" s="1"/>
  <c r="J25" i="53"/>
  <c r="K25" i="53" s="1"/>
  <c r="F25" i="53"/>
  <c r="G25" i="53" s="1"/>
  <c r="P26" i="52"/>
  <c r="Q26" i="52" s="1"/>
  <c r="L26" i="52"/>
  <c r="M26" i="52" s="1"/>
  <c r="H26" i="52"/>
  <c r="I26" i="52" s="1"/>
  <c r="D26" i="52"/>
  <c r="E26" i="52" s="1"/>
  <c r="A27" i="52"/>
  <c r="N26" i="52"/>
  <c r="O26" i="52" s="1"/>
  <c r="J26" i="52"/>
  <c r="K26" i="52" s="1"/>
  <c r="F26" i="52"/>
  <c r="G26" i="52" s="1"/>
  <c r="A26" i="51"/>
  <c r="N25" i="51"/>
  <c r="O25" i="51" s="1"/>
  <c r="J25" i="51"/>
  <c r="K25" i="51" s="1"/>
  <c r="F25" i="51"/>
  <c r="G25" i="51" s="1"/>
  <c r="P25" i="51"/>
  <c r="Q25" i="51" s="1"/>
  <c r="L25" i="51"/>
  <c r="M25" i="51" s="1"/>
  <c r="H25" i="51"/>
  <c r="I25" i="51" s="1"/>
  <c r="D25" i="51"/>
  <c r="E25" i="51" s="1"/>
  <c r="A26" i="50"/>
  <c r="N25" i="50"/>
  <c r="O25" i="50" s="1"/>
  <c r="J25" i="50"/>
  <c r="K25" i="50" s="1"/>
  <c r="F25" i="50"/>
  <c r="G25" i="50" s="1"/>
  <c r="P25" i="50"/>
  <c r="Q25" i="50" s="1"/>
  <c r="L25" i="50"/>
  <c r="M25" i="50" s="1"/>
  <c r="H25" i="50"/>
  <c r="I25" i="50" s="1"/>
  <c r="D25" i="50"/>
  <c r="E25" i="50" s="1"/>
  <c r="P26" i="49"/>
  <c r="Q26" i="49" s="1"/>
  <c r="L26" i="49"/>
  <c r="M26" i="49" s="1"/>
  <c r="H26" i="49"/>
  <c r="I26" i="49" s="1"/>
  <c r="D26" i="49"/>
  <c r="E26" i="49" s="1"/>
  <c r="A27" i="49"/>
  <c r="N26" i="49"/>
  <c r="O26" i="49" s="1"/>
  <c r="J26" i="49"/>
  <c r="K26" i="49" s="1"/>
  <c r="F26" i="49"/>
  <c r="G26" i="49" s="1"/>
  <c r="A28" i="54" l="1"/>
  <c r="F28" i="54" s="1"/>
  <c r="G28" i="54" s="1"/>
  <c r="N27" i="54"/>
  <c r="O27" i="54" s="1"/>
  <c r="J27" i="54"/>
  <c r="K27" i="54" s="1"/>
  <c r="P27" i="54"/>
  <c r="Q27" i="54" s="1"/>
  <c r="L27" i="54"/>
  <c r="M27" i="54" s="1"/>
  <c r="H27" i="54"/>
  <c r="I27" i="54" s="1"/>
  <c r="D27" i="54"/>
  <c r="E27" i="54" s="1"/>
  <c r="P26" i="53"/>
  <c r="Q26" i="53" s="1"/>
  <c r="L26" i="53"/>
  <c r="M26" i="53" s="1"/>
  <c r="H26" i="53"/>
  <c r="I26" i="53" s="1"/>
  <c r="D26" i="53"/>
  <c r="E26" i="53" s="1"/>
  <c r="A27" i="53"/>
  <c r="N26" i="53"/>
  <c r="O26" i="53" s="1"/>
  <c r="J26" i="53"/>
  <c r="K26" i="53" s="1"/>
  <c r="F26" i="53"/>
  <c r="G26" i="53" s="1"/>
  <c r="A28" i="52"/>
  <c r="N27" i="52"/>
  <c r="O27" i="52" s="1"/>
  <c r="J27" i="52"/>
  <c r="K27" i="52" s="1"/>
  <c r="F27" i="52"/>
  <c r="G27" i="52" s="1"/>
  <c r="P27" i="52"/>
  <c r="Q27" i="52" s="1"/>
  <c r="L27" i="52"/>
  <c r="M27" i="52" s="1"/>
  <c r="H27" i="52"/>
  <c r="I27" i="52" s="1"/>
  <c r="D27" i="52"/>
  <c r="E27" i="52" s="1"/>
  <c r="A27" i="51"/>
  <c r="N26" i="51"/>
  <c r="O26" i="51" s="1"/>
  <c r="J26" i="51"/>
  <c r="K26" i="51" s="1"/>
  <c r="F26" i="51"/>
  <c r="G26" i="51" s="1"/>
  <c r="P26" i="51"/>
  <c r="Q26" i="51" s="1"/>
  <c r="L26" i="51"/>
  <c r="M26" i="51" s="1"/>
  <c r="H26" i="51"/>
  <c r="I26" i="51" s="1"/>
  <c r="D26" i="51"/>
  <c r="E26" i="51" s="1"/>
  <c r="A27" i="50"/>
  <c r="N26" i="50"/>
  <c r="O26" i="50" s="1"/>
  <c r="J26" i="50"/>
  <c r="K26" i="50" s="1"/>
  <c r="P26" i="50"/>
  <c r="Q26" i="50" s="1"/>
  <c r="L26" i="50"/>
  <c r="M26" i="50" s="1"/>
  <c r="H26" i="50"/>
  <c r="I26" i="50" s="1"/>
  <c r="D26" i="50"/>
  <c r="E26" i="50" s="1"/>
  <c r="F26" i="50"/>
  <c r="G26" i="50" s="1"/>
  <c r="P27" i="49"/>
  <c r="Q27" i="49" s="1"/>
  <c r="L27" i="49"/>
  <c r="M27" i="49" s="1"/>
  <c r="H27" i="49"/>
  <c r="I27" i="49" s="1"/>
  <c r="D27" i="49"/>
  <c r="E27" i="49" s="1"/>
  <c r="A28" i="49"/>
  <c r="N27" i="49"/>
  <c r="O27" i="49" s="1"/>
  <c r="J27" i="49"/>
  <c r="K27" i="49" s="1"/>
  <c r="F27" i="49"/>
  <c r="G27" i="49" s="1"/>
  <c r="N28" i="54" l="1"/>
  <c r="J28" i="54"/>
  <c r="P28" i="54"/>
  <c r="L28" i="54"/>
  <c r="H28" i="54"/>
  <c r="D28" i="54"/>
  <c r="A28" i="53"/>
  <c r="N27" i="53"/>
  <c r="O27" i="53" s="1"/>
  <c r="J27" i="53"/>
  <c r="K27" i="53" s="1"/>
  <c r="F27" i="53"/>
  <c r="G27" i="53" s="1"/>
  <c r="P27" i="53"/>
  <c r="Q27" i="53" s="1"/>
  <c r="L27" i="53"/>
  <c r="M27" i="53" s="1"/>
  <c r="H27" i="53"/>
  <c r="I27" i="53" s="1"/>
  <c r="D27" i="53"/>
  <c r="E27" i="53" s="1"/>
  <c r="N28" i="52"/>
  <c r="J28" i="52"/>
  <c r="F28" i="52"/>
  <c r="P28" i="52"/>
  <c r="L28" i="52"/>
  <c r="H28" i="52"/>
  <c r="D28" i="52"/>
  <c r="P27" i="51"/>
  <c r="Q27" i="51" s="1"/>
  <c r="L27" i="51"/>
  <c r="M27" i="51" s="1"/>
  <c r="H27" i="51"/>
  <c r="I27" i="51" s="1"/>
  <c r="D27" i="51"/>
  <c r="E27" i="51" s="1"/>
  <c r="A28" i="51"/>
  <c r="N27" i="51"/>
  <c r="O27" i="51" s="1"/>
  <c r="J27" i="51"/>
  <c r="K27" i="51" s="1"/>
  <c r="F27" i="51"/>
  <c r="G27" i="51" s="1"/>
  <c r="P27" i="50"/>
  <c r="Q27" i="50" s="1"/>
  <c r="L27" i="50"/>
  <c r="M27" i="50" s="1"/>
  <c r="H27" i="50"/>
  <c r="I27" i="50" s="1"/>
  <c r="D27" i="50"/>
  <c r="E27" i="50" s="1"/>
  <c r="A28" i="50"/>
  <c r="N27" i="50"/>
  <c r="O27" i="50" s="1"/>
  <c r="J27" i="50"/>
  <c r="K27" i="50" s="1"/>
  <c r="F27" i="50"/>
  <c r="G27" i="50" s="1"/>
  <c r="A29" i="49"/>
  <c r="N28" i="49"/>
  <c r="O28" i="49" s="1"/>
  <c r="J28" i="49"/>
  <c r="K28" i="49" s="1"/>
  <c r="F28" i="49"/>
  <c r="G28" i="49" s="1"/>
  <c r="P28" i="49"/>
  <c r="Q28" i="49" s="1"/>
  <c r="L28" i="49"/>
  <c r="M28" i="49" s="1"/>
  <c r="H28" i="49"/>
  <c r="I28" i="49" s="1"/>
  <c r="D28" i="49"/>
  <c r="E28" i="49" s="1"/>
  <c r="M28" i="54" l="1"/>
  <c r="M29" i="54" s="1"/>
  <c r="M34" i="54"/>
  <c r="O28" i="54"/>
  <c r="O29" i="54" s="1"/>
  <c r="O34" i="54"/>
  <c r="Q28" i="54"/>
  <c r="Q29" i="54" s="1"/>
  <c r="Q34" i="54"/>
  <c r="E28" i="54"/>
  <c r="E29" i="54" s="1"/>
  <c r="E34" i="54"/>
  <c r="G29" i="54"/>
  <c r="G34" i="54"/>
  <c r="I28" i="54"/>
  <c r="I29" i="54" s="1"/>
  <c r="I34" i="54"/>
  <c r="K28" i="54"/>
  <c r="K29" i="54" s="1"/>
  <c r="K34" i="54"/>
  <c r="N28" i="53"/>
  <c r="J28" i="53"/>
  <c r="F28" i="53"/>
  <c r="P28" i="53"/>
  <c r="L28" i="53"/>
  <c r="H28" i="53"/>
  <c r="D28" i="53"/>
  <c r="M28" i="52"/>
  <c r="M29" i="52" s="1"/>
  <c r="M34" i="52"/>
  <c r="O28" i="52"/>
  <c r="O29" i="52" s="1"/>
  <c r="O34" i="52"/>
  <c r="Q28" i="52"/>
  <c r="Q29" i="52" s="1"/>
  <c r="Q34" i="52"/>
  <c r="E28" i="52"/>
  <c r="E29" i="52" s="1"/>
  <c r="E34" i="52"/>
  <c r="G28" i="52"/>
  <c r="G29" i="52" s="1"/>
  <c r="G34" i="52"/>
  <c r="I28" i="52"/>
  <c r="I29" i="52" s="1"/>
  <c r="I34" i="52"/>
  <c r="K28" i="52"/>
  <c r="K29" i="52" s="1"/>
  <c r="K34" i="52"/>
  <c r="P28" i="51"/>
  <c r="Q28" i="51" s="1"/>
  <c r="L28" i="51"/>
  <c r="M28" i="51" s="1"/>
  <c r="H28" i="51"/>
  <c r="I28" i="51" s="1"/>
  <c r="D28" i="51"/>
  <c r="E28" i="51" s="1"/>
  <c r="N28" i="51"/>
  <c r="O28" i="51" s="1"/>
  <c r="J28" i="51"/>
  <c r="K28" i="51" s="1"/>
  <c r="F28" i="51"/>
  <c r="G28" i="51" s="1"/>
  <c r="P28" i="50"/>
  <c r="Q28" i="50" s="1"/>
  <c r="L28" i="50"/>
  <c r="M28" i="50" s="1"/>
  <c r="H28" i="50"/>
  <c r="I28" i="50" s="1"/>
  <c r="D28" i="50"/>
  <c r="E28" i="50" s="1"/>
  <c r="A29" i="50"/>
  <c r="N28" i="50"/>
  <c r="O28" i="50" s="1"/>
  <c r="J28" i="50"/>
  <c r="K28" i="50" s="1"/>
  <c r="F28" i="50"/>
  <c r="G28" i="50" s="1"/>
  <c r="A30" i="49"/>
  <c r="N29" i="49"/>
  <c r="O29" i="49" s="1"/>
  <c r="J29" i="49"/>
  <c r="K29" i="49" s="1"/>
  <c r="F29" i="49"/>
  <c r="G29" i="49" s="1"/>
  <c r="P29" i="49"/>
  <c r="Q29" i="49" s="1"/>
  <c r="L29" i="49"/>
  <c r="M29" i="49" s="1"/>
  <c r="H29" i="49"/>
  <c r="I29" i="49" s="1"/>
  <c r="D29" i="49"/>
  <c r="E29" i="49" s="1"/>
  <c r="M28" i="53" l="1"/>
  <c r="M29" i="53" s="1"/>
  <c r="M34" i="53"/>
  <c r="O28" i="53"/>
  <c r="O29" i="53" s="1"/>
  <c r="O34" i="53"/>
  <c r="Q28" i="53"/>
  <c r="Q29" i="53" s="1"/>
  <c r="Q34" i="53"/>
  <c r="E28" i="53"/>
  <c r="E29" i="53" s="1"/>
  <c r="E34" i="53"/>
  <c r="G28" i="53"/>
  <c r="G29" i="53" s="1"/>
  <c r="G34" i="53"/>
  <c r="I28" i="53"/>
  <c r="I29" i="53" s="1"/>
  <c r="I34" i="53"/>
  <c r="K28" i="53"/>
  <c r="K29" i="53" s="1"/>
  <c r="K34" i="53"/>
  <c r="A30" i="50"/>
  <c r="N29" i="50"/>
  <c r="O29" i="50" s="1"/>
  <c r="J29" i="50"/>
  <c r="K29" i="50" s="1"/>
  <c r="F29" i="50"/>
  <c r="G29" i="50" s="1"/>
  <c r="P29" i="50"/>
  <c r="Q29" i="50" s="1"/>
  <c r="L29" i="50"/>
  <c r="M29" i="50" s="1"/>
  <c r="H29" i="50"/>
  <c r="I29" i="50" s="1"/>
  <c r="D29" i="50"/>
  <c r="E29" i="50" s="1"/>
  <c r="P30" i="49"/>
  <c r="Q30" i="49" s="1"/>
  <c r="L30" i="49"/>
  <c r="M30" i="49" s="1"/>
  <c r="H30" i="49"/>
  <c r="I30" i="49" s="1"/>
  <c r="D30" i="49"/>
  <c r="E30" i="49" s="1"/>
  <c r="A31" i="49"/>
  <c r="N30" i="49"/>
  <c r="O30" i="49" s="1"/>
  <c r="J30" i="49"/>
  <c r="K30" i="49" s="1"/>
  <c r="F30" i="49"/>
  <c r="G30" i="49" s="1"/>
  <c r="A31" i="50" l="1"/>
  <c r="N30" i="50"/>
  <c r="O30" i="50" s="1"/>
  <c r="J30" i="50"/>
  <c r="K30" i="50" s="1"/>
  <c r="F30" i="50"/>
  <c r="G30" i="50" s="1"/>
  <c r="P30" i="50"/>
  <c r="Q30" i="50" s="1"/>
  <c r="L30" i="50"/>
  <c r="M30" i="50" s="1"/>
  <c r="H30" i="50"/>
  <c r="I30" i="50" s="1"/>
  <c r="D30" i="50"/>
  <c r="E30" i="50" s="1"/>
  <c r="P31" i="49"/>
  <c r="Q31" i="49" s="1"/>
  <c r="L31" i="49"/>
  <c r="M31" i="49" s="1"/>
  <c r="H31" i="49"/>
  <c r="I31" i="49" s="1"/>
  <c r="D31" i="49"/>
  <c r="E31" i="49" s="1"/>
  <c r="A32" i="49"/>
  <c r="N31" i="49"/>
  <c r="O31" i="49" s="1"/>
  <c r="J31" i="49"/>
  <c r="K31" i="49" s="1"/>
  <c r="F31" i="49"/>
  <c r="G31" i="49" s="1"/>
  <c r="P31" i="50" l="1"/>
  <c r="Q31" i="50" s="1"/>
  <c r="L31" i="50"/>
  <c r="M31" i="50" s="1"/>
  <c r="H31" i="50"/>
  <c r="I31" i="50" s="1"/>
  <c r="D31" i="50"/>
  <c r="E31" i="50" s="1"/>
  <c r="A32" i="50"/>
  <c r="N31" i="50"/>
  <c r="O31" i="50" s="1"/>
  <c r="J31" i="50"/>
  <c r="K31" i="50" s="1"/>
  <c r="F31" i="50"/>
  <c r="G31" i="50" s="1"/>
  <c r="A33" i="49"/>
  <c r="N32" i="49"/>
  <c r="O32" i="49" s="1"/>
  <c r="J32" i="49"/>
  <c r="K32" i="49" s="1"/>
  <c r="F32" i="49"/>
  <c r="G32" i="49" s="1"/>
  <c r="P32" i="49"/>
  <c r="Q32" i="49" s="1"/>
  <c r="L32" i="49"/>
  <c r="M32" i="49" s="1"/>
  <c r="H32" i="49"/>
  <c r="I32" i="49" s="1"/>
  <c r="D32" i="49"/>
  <c r="E32" i="49" s="1"/>
  <c r="P32" i="50" l="1"/>
  <c r="Q32" i="50" s="1"/>
  <c r="L32" i="50"/>
  <c r="M32" i="50" s="1"/>
  <c r="H32" i="50"/>
  <c r="I32" i="50" s="1"/>
  <c r="D32" i="50"/>
  <c r="E32" i="50" s="1"/>
  <c r="A33" i="50"/>
  <c r="N32" i="50"/>
  <c r="J32" i="50"/>
  <c r="K32" i="50" s="1"/>
  <c r="F32" i="50"/>
  <c r="G32" i="50" s="1"/>
  <c r="J33" i="49"/>
  <c r="F33" i="49"/>
  <c r="P33" i="49"/>
  <c r="L33" i="49"/>
  <c r="H33" i="49"/>
  <c r="D33" i="49"/>
  <c r="O29" i="51" l="1"/>
  <c r="O34" i="51"/>
  <c r="J33" i="50"/>
  <c r="F33" i="50"/>
  <c r="L33" i="50"/>
  <c r="H33" i="50"/>
  <c r="D33" i="50"/>
  <c r="P33" i="50"/>
  <c r="Q39" i="50" s="1"/>
  <c r="O32" i="50"/>
  <c r="O34" i="50" s="1"/>
  <c r="O39" i="50"/>
  <c r="M33" i="49"/>
  <c r="M34" i="49" s="1"/>
  <c r="M39" i="49"/>
  <c r="O33" i="49"/>
  <c r="O34" i="49" s="1"/>
  <c r="O39" i="49"/>
  <c r="Q33" i="49"/>
  <c r="Q34" i="49" s="1"/>
  <c r="Q39" i="49"/>
  <c r="E33" i="49"/>
  <c r="E34" i="49" s="1"/>
  <c r="E39" i="49"/>
  <c r="G33" i="49"/>
  <c r="G34" i="49" s="1"/>
  <c r="G39" i="49"/>
  <c r="I33" i="49"/>
  <c r="I34" i="49" s="1"/>
  <c r="I39" i="49"/>
  <c r="K33" i="49"/>
  <c r="K34" i="49" s="1"/>
  <c r="K39" i="49"/>
  <c r="I29" i="51" l="1"/>
  <c r="I34" i="51"/>
  <c r="E29" i="51"/>
  <c r="E34" i="51"/>
  <c r="K29" i="51"/>
  <c r="K34" i="51"/>
  <c r="M29" i="51"/>
  <c r="M34" i="51"/>
  <c r="Q29" i="51"/>
  <c r="Q34" i="51"/>
  <c r="G29" i="51"/>
  <c r="G34" i="51"/>
  <c r="I33" i="50"/>
  <c r="I34" i="50" s="1"/>
  <c r="I39" i="50"/>
  <c r="M33" i="50"/>
  <c r="M34" i="50" s="1"/>
  <c r="M39" i="50"/>
  <c r="Q33" i="50"/>
  <c r="Q34" i="50" s="1"/>
  <c r="G33" i="50"/>
  <c r="G34" i="50" s="1"/>
  <c r="G39" i="50"/>
  <c r="E33" i="50"/>
  <c r="E34" i="50" s="1"/>
  <c r="E39" i="50"/>
  <c r="K33" i="50"/>
  <c r="K34" i="50" s="1"/>
  <c r="K39" i="50"/>
  <c r="F5" i="22" l="1"/>
  <c r="G5" i="22" s="1"/>
  <c r="J5" i="22"/>
  <c r="K5" i="22" s="1"/>
  <c r="N5" i="22"/>
  <c r="O5" i="22" s="1"/>
  <c r="D5" i="22"/>
  <c r="H5" i="22"/>
  <c r="I5" i="22" s="1"/>
  <c r="L5" i="22"/>
  <c r="M5" i="22" s="1"/>
  <c r="P5" i="22"/>
  <c r="Q5" i="22" s="1"/>
  <c r="E5" i="22" l="1"/>
  <c r="F6" i="22"/>
  <c r="G6" i="22" s="1"/>
  <c r="J6" i="22"/>
  <c r="K6" i="22" s="1"/>
  <c r="N6" i="22"/>
  <c r="O6" i="22" s="1"/>
  <c r="H6" i="22"/>
  <c r="I6" i="22" s="1"/>
  <c r="L6" i="22"/>
  <c r="M6" i="22" s="1"/>
  <c r="P6" i="22"/>
  <c r="Q6" i="22" s="1"/>
  <c r="D6" i="22"/>
  <c r="E6" i="22" s="1"/>
  <c r="D7" i="22" l="1"/>
  <c r="E7" i="22" s="1"/>
  <c r="H7" i="22"/>
  <c r="I7" i="22" s="1"/>
  <c r="L7" i="22"/>
  <c r="M7" i="22" s="1"/>
  <c r="P7" i="22"/>
  <c r="Q7" i="22" s="1"/>
  <c r="F7" i="22"/>
  <c r="G7" i="22" s="1"/>
  <c r="J7" i="22"/>
  <c r="K7" i="22" s="1"/>
  <c r="N7" i="22"/>
  <c r="O7" i="22" s="1"/>
  <c r="D8" i="22" l="1"/>
  <c r="E8" i="22" s="1"/>
  <c r="H8" i="22"/>
  <c r="I8" i="22" s="1"/>
  <c r="L8" i="22"/>
  <c r="M8" i="22" s="1"/>
  <c r="P8" i="22"/>
  <c r="Q8" i="22" s="1"/>
  <c r="J8" i="22"/>
  <c r="K8" i="22" s="1"/>
  <c r="N8" i="22"/>
  <c r="O8" i="22" s="1"/>
  <c r="F8" i="22"/>
  <c r="G8" i="22" s="1"/>
  <c r="F9" i="22" l="1"/>
  <c r="G9" i="22" s="1"/>
  <c r="J9" i="22"/>
  <c r="K9" i="22" s="1"/>
  <c r="N9" i="22"/>
  <c r="O9" i="22" s="1"/>
  <c r="D9" i="22"/>
  <c r="E9" i="22" s="1"/>
  <c r="H9" i="22"/>
  <c r="I9" i="22" s="1"/>
  <c r="L9" i="22"/>
  <c r="M9" i="22" s="1"/>
  <c r="P9" i="22"/>
  <c r="Q9" i="22" s="1"/>
  <c r="F10" i="22" l="1"/>
  <c r="G10" i="22" s="1"/>
  <c r="J10" i="22"/>
  <c r="K10" i="22" s="1"/>
  <c r="N10" i="22"/>
  <c r="O10" i="22" s="1"/>
  <c r="L10" i="22"/>
  <c r="M10" i="22" s="1"/>
  <c r="P10" i="22"/>
  <c r="Q10" i="22" s="1"/>
  <c r="D10" i="22"/>
  <c r="E10" i="22" s="1"/>
  <c r="H10" i="22"/>
  <c r="I10" i="22" s="1"/>
  <c r="D11" i="22" l="1"/>
  <c r="E11" i="22" s="1"/>
  <c r="H11" i="22"/>
  <c r="I11" i="22" s="1"/>
  <c r="L11" i="22"/>
  <c r="M11" i="22" s="1"/>
  <c r="P11" i="22"/>
  <c r="Q11" i="22" s="1"/>
  <c r="F11" i="22"/>
  <c r="G11" i="22" s="1"/>
  <c r="J11" i="22"/>
  <c r="K11" i="22" s="1"/>
  <c r="N11" i="22"/>
  <c r="O11" i="22" s="1"/>
  <c r="D12" i="22" l="1"/>
  <c r="E12" i="22" s="1"/>
  <c r="H12" i="22"/>
  <c r="I12" i="22" s="1"/>
  <c r="L12" i="22"/>
  <c r="M12" i="22" s="1"/>
  <c r="P12" i="22"/>
  <c r="Q12" i="22" s="1"/>
  <c r="N12" i="22"/>
  <c r="O12" i="22" s="1"/>
  <c r="F12" i="22"/>
  <c r="G12" i="22" s="1"/>
  <c r="J12" i="22"/>
  <c r="K12" i="22" s="1"/>
  <c r="F13" i="22" l="1"/>
  <c r="G13" i="22" s="1"/>
  <c r="J13" i="22"/>
  <c r="K13" i="22" s="1"/>
  <c r="N13" i="22"/>
  <c r="O13" i="22" s="1"/>
  <c r="D13" i="22"/>
  <c r="E13" i="22" s="1"/>
  <c r="H13" i="22"/>
  <c r="I13" i="22" s="1"/>
  <c r="L13" i="22"/>
  <c r="M13" i="22" s="1"/>
  <c r="P13" i="22"/>
  <c r="Q13" i="22" s="1"/>
  <c r="F14" i="22" l="1"/>
  <c r="G14" i="22" s="1"/>
  <c r="J14" i="22"/>
  <c r="K14" i="22" s="1"/>
  <c r="N14" i="22"/>
  <c r="O14" i="22" s="1"/>
  <c r="P14" i="22"/>
  <c r="Q14" i="22" s="1"/>
  <c r="D14" i="22"/>
  <c r="E14" i="22" s="1"/>
  <c r="H14" i="22"/>
  <c r="I14" i="22" s="1"/>
  <c r="L14" i="22"/>
  <c r="M14" i="22" s="1"/>
  <c r="D15" i="22" l="1"/>
  <c r="E15" i="22" s="1"/>
  <c r="H15" i="22"/>
  <c r="I15" i="22" s="1"/>
  <c r="L15" i="22"/>
  <c r="M15" i="22" s="1"/>
  <c r="P15" i="22"/>
  <c r="Q15" i="22" s="1"/>
  <c r="F15" i="22"/>
  <c r="G15" i="22" s="1"/>
  <c r="J15" i="22"/>
  <c r="K15" i="22" s="1"/>
  <c r="N15" i="22"/>
  <c r="O15" i="22" s="1"/>
  <c r="D16" i="22" l="1"/>
  <c r="E16" i="22" s="1"/>
  <c r="H16" i="22"/>
  <c r="I16" i="22" s="1"/>
  <c r="L16" i="22"/>
  <c r="M16" i="22" s="1"/>
  <c r="P16" i="22"/>
  <c r="Q16" i="22" s="1"/>
  <c r="N16" i="22"/>
  <c r="O16" i="22" s="1"/>
  <c r="F16" i="22"/>
  <c r="G16" i="22" s="1"/>
  <c r="J16" i="22"/>
  <c r="K16" i="22" s="1"/>
  <c r="F17" i="22" l="1"/>
  <c r="G17" i="22" s="1"/>
  <c r="P17" i="22"/>
  <c r="Q17" i="22" s="1"/>
  <c r="L17" i="22"/>
  <c r="M17" i="22" s="1"/>
  <c r="H17" i="22"/>
  <c r="I17" i="22" s="1"/>
  <c r="N17" i="22"/>
  <c r="O17" i="22" s="1"/>
  <c r="D17" i="22"/>
  <c r="E17" i="22" s="1"/>
  <c r="J17" i="22"/>
  <c r="K17" i="22" s="1"/>
  <c r="F18" i="22" l="1"/>
  <c r="G18" i="22" s="1"/>
  <c r="J18" i="22"/>
  <c r="K18" i="22" s="1"/>
  <c r="N18" i="22"/>
  <c r="O18" i="22" s="1"/>
  <c r="L18" i="22"/>
  <c r="M18" i="22" s="1"/>
  <c r="H18" i="22"/>
  <c r="I18" i="22" s="1"/>
  <c r="D18" i="22"/>
  <c r="E18" i="22" s="1"/>
  <c r="P18" i="22"/>
  <c r="Q18" i="22" s="1"/>
  <c r="H19" i="22" l="1"/>
  <c r="I19" i="22" s="1"/>
  <c r="D19" i="22"/>
  <c r="E19" i="22" s="1"/>
  <c r="N19" i="22"/>
  <c r="O19" i="22" s="1"/>
  <c r="J19" i="22"/>
  <c r="K19" i="22" s="1"/>
  <c r="P19" i="22"/>
  <c r="Q19" i="22" s="1"/>
  <c r="F19" i="22"/>
  <c r="G19" i="22" s="1"/>
  <c r="L19" i="22"/>
  <c r="M19" i="22" s="1"/>
  <c r="D20" i="22" l="1"/>
  <c r="E20" i="22" s="1"/>
  <c r="H20" i="22"/>
  <c r="I20" i="22" s="1"/>
  <c r="L20" i="22"/>
  <c r="M20" i="22" s="1"/>
  <c r="P20" i="22"/>
  <c r="Q20" i="22" s="1"/>
  <c r="N20" i="22"/>
  <c r="O20" i="22" s="1"/>
  <c r="J20" i="22"/>
  <c r="K20" i="22" s="1"/>
  <c r="F20" i="22"/>
  <c r="G20" i="22" s="1"/>
  <c r="D21" i="22" l="1"/>
  <c r="E21" i="22" s="1"/>
  <c r="J21" i="22"/>
  <c r="K21" i="22" s="1"/>
  <c r="F21" i="22"/>
  <c r="G21" i="22" s="1"/>
  <c r="P21" i="22"/>
  <c r="Q21" i="22" s="1"/>
  <c r="L21" i="22"/>
  <c r="M21" i="22" s="1"/>
  <c r="H21" i="22"/>
  <c r="I21" i="22" s="1"/>
  <c r="N21" i="22"/>
  <c r="O21" i="22" s="1"/>
  <c r="F22" i="22" l="1"/>
  <c r="G22" i="22" s="1"/>
  <c r="J22" i="22"/>
  <c r="K22" i="22" s="1"/>
  <c r="N22" i="22"/>
  <c r="O22" i="22" s="1"/>
  <c r="P22" i="22"/>
  <c r="Q22" i="22" s="1"/>
  <c r="L22" i="22"/>
  <c r="M22" i="22" s="1"/>
  <c r="H22" i="22"/>
  <c r="I22" i="22" s="1"/>
  <c r="D22" i="22"/>
  <c r="E22" i="22" s="1"/>
  <c r="F23" i="22" l="1"/>
  <c r="G23" i="22" s="1"/>
  <c r="L23" i="22"/>
  <c r="M23" i="22" s="1"/>
  <c r="H23" i="22"/>
  <c r="I23" i="22" s="1"/>
  <c r="D23" i="22"/>
  <c r="E23" i="22" s="1"/>
  <c r="N23" i="22"/>
  <c r="O23" i="22" s="1"/>
  <c r="J23" i="22"/>
  <c r="K23" i="22" s="1"/>
  <c r="P23" i="22"/>
  <c r="Q23" i="22" s="1"/>
  <c r="D24" i="22" l="1"/>
  <c r="E24" i="22" s="1"/>
  <c r="H24" i="22"/>
  <c r="I24" i="22" s="1"/>
  <c r="L24" i="22"/>
  <c r="M24" i="22" s="1"/>
  <c r="P24" i="22"/>
  <c r="Q24" i="22" s="1"/>
  <c r="N24" i="22"/>
  <c r="O24" i="22" s="1"/>
  <c r="J24" i="22"/>
  <c r="K24" i="22" s="1"/>
  <c r="F24" i="22"/>
  <c r="G24" i="22" s="1"/>
  <c r="H25" i="22" l="1"/>
  <c r="I25" i="22" s="1"/>
  <c r="N25" i="22"/>
  <c r="O25" i="22" s="1"/>
  <c r="D25" i="22"/>
  <c r="E25" i="22" s="1"/>
  <c r="J25" i="22"/>
  <c r="K25" i="22" s="1"/>
  <c r="F25" i="22"/>
  <c r="G25" i="22" s="1"/>
  <c r="P25" i="22"/>
  <c r="Q25" i="22" s="1"/>
  <c r="L25" i="22"/>
  <c r="M25" i="22" s="1"/>
  <c r="F26" i="22" l="1"/>
  <c r="G26" i="22" s="1"/>
  <c r="J26" i="22"/>
  <c r="K26" i="22" s="1"/>
  <c r="N26" i="22"/>
  <c r="O26" i="22" s="1"/>
  <c r="D26" i="22"/>
  <c r="E26" i="22" s="1"/>
  <c r="P26" i="22"/>
  <c r="Q26" i="22" s="1"/>
  <c r="L26" i="22"/>
  <c r="M26" i="22" s="1"/>
  <c r="H26" i="22"/>
  <c r="I26" i="22" s="1"/>
  <c r="J27" i="22" l="1"/>
  <c r="K27" i="22" s="1"/>
  <c r="F27" i="22"/>
  <c r="G27" i="22" s="1"/>
  <c r="L27" i="22"/>
  <c r="M27" i="22" s="1"/>
  <c r="P27" i="22"/>
  <c r="Q27" i="22" s="1"/>
  <c r="H27" i="22"/>
  <c r="I27" i="22" s="1"/>
  <c r="D27" i="22"/>
  <c r="E27" i="22" s="1"/>
  <c r="N27" i="22"/>
  <c r="O27" i="22" s="1"/>
  <c r="D28" i="22" l="1"/>
  <c r="E28" i="22" s="1"/>
  <c r="H28" i="22"/>
  <c r="I28" i="22" s="1"/>
  <c r="L28" i="22"/>
  <c r="M28" i="22" s="1"/>
  <c r="P28" i="22"/>
  <c r="Q28" i="22" s="1"/>
  <c r="F28" i="22"/>
  <c r="G28" i="22" s="1"/>
  <c r="J28" i="22"/>
  <c r="K28" i="22" s="1"/>
  <c r="N28" i="22"/>
  <c r="O28" i="22" s="1"/>
  <c r="F29" i="22" l="1"/>
  <c r="G29" i="22" s="1"/>
  <c r="J29" i="22"/>
  <c r="K29" i="22" s="1"/>
  <c r="N29" i="22"/>
  <c r="O29" i="22" s="1"/>
  <c r="D29" i="22"/>
  <c r="E29" i="22" s="1"/>
  <c r="H29" i="22"/>
  <c r="I29" i="22" s="1"/>
  <c r="L29" i="22"/>
  <c r="M29" i="22" s="1"/>
  <c r="P29" i="22"/>
  <c r="Q29" i="22" s="1"/>
  <c r="F30" i="22" l="1"/>
  <c r="G30" i="22" s="1"/>
  <c r="J30" i="22"/>
  <c r="K30" i="22" s="1"/>
  <c r="N30" i="22"/>
  <c r="O30" i="22" s="1"/>
  <c r="D30" i="22"/>
  <c r="E30" i="22" s="1"/>
  <c r="H30" i="22"/>
  <c r="I30" i="22" s="1"/>
  <c r="L30" i="22"/>
  <c r="M30" i="22" s="1"/>
  <c r="P30" i="22"/>
  <c r="Q30" i="22" s="1"/>
  <c r="D31" i="22" l="1"/>
  <c r="E31" i="22" s="1"/>
  <c r="H31" i="22"/>
  <c r="I31" i="22" s="1"/>
  <c r="L31" i="22"/>
  <c r="M31" i="22" s="1"/>
  <c r="P31" i="22"/>
  <c r="Q31" i="22" s="1"/>
  <c r="F31" i="22"/>
  <c r="G31" i="22" s="1"/>
  <c r="J31" i="22"/>
  <c r="K31" i="22" s="1"/>
  <c r="N31" i="22"/>
  <c r="O31" i="22" s="1"/>
  <c r="D32" i="22" l="1"/>
  <c r="E32" i="22" s="1"/>
  <c r="H32" i="22"/>
  <c r="I32" i="22" s="1"/>
  <c r="L32" i="22"/>
  <c r="M32" i="22" s="1"/>
  <c r="P32" i="22"/>
  <c r="Q32" i="22" s="1"/>
  <c r="F32" i="22"/>
  <c r="G32" i="22" s="1"/>
  <c r="J32" i="22"/>
  <c r="K32" i="22" s="1"/>
  <c r="N32" i="22"/>
  <c r="O32" i="22" s="1"/>
  <c r="F33" i="22" l="1"/>
  <c r="G33" i="22" s="1"/>
  <c r="G34" i="22" s="1"/>
  <c r="J33" i="22"/>
  <c r="K33" i="22" s="1"/>
  <c r="K34" i="22" s="1"/>
  <c r="N33" i="22"/>
  <c r="D33" i="22"/>
  <c r="E39" i="22" s="1"/>
  <c r="H33" i="22"/>
  <c r="I33" i="22" s="1"/>
  <c r="I34" i="22" s="1"/>
  <c r="L33" i="22"/>
  <c r="M33" i="22" s="1"/>
  <c r="M34" i="22" s="1"/>
  <c r="P33" i="22"/>
  <c r="Q33" i="22" s="1"/>
  <c r="Q34" i="22" s="1"/>
  <c r="E33" i="22" l="1"/>
  <c r="E34" i="22" s="1"/>
  <c r="Q39" i="22"/>
  <c r="O33" i="22"/>
  <c r="O34" i="22" s="1"/>
  <c r="O39" i="22"/>
  <c r="M39" i="22"/>
  <c r="K39" i="22"/>
  <c r="I39" i="22"/>
  <c r="G39" i="22"/>
  <c r="Z3" i="21" l="1"/>
  <c r="AA3" i="21"/>
  <c r="Z4" i="21"/>
  <c r="AA4" i="21"/>
  <c r="Z5" i="21"/>
  <c r="AA5" i="21"/>
  <c r="Z6" i="21"/>
  <c r="AA6" i="21"/>
  <c r="Z7" i="21"/>
  <c r="AA7" i="21"/>
  <c r="Z8" i="21"/>
  <c r="AA8" i="21"/>
  <c r="Z9" i="21"/>
  <c r="AA9" i="21"/>
  <c r="Z16" i="21"/>
  <c r="AA16" i="21"/>
  <c r="Z17" i="21"/>
  <c r="AA17" i="21"/>
  <c r="Z18" i="21"/>
  <c r="AA18" i="21"/>
  <c r="Z19" i="21"/>
  <c r="AA19" i="21"/>
  <c r="Z20" i="21"/>
  <c r="AA20" i="21"/>
  <c r="Z21" i="21"/>
  <c r="AA21" i="21"/>
  <c r="Z22" i="21"/>
  <c r="AA22" i="21"/>
  <c r="Z28" i="21"/>
  <c r="AA28" i="21"/>
  <c r="Z29" i="21"/>
  <c r="AA29" i="21"/>
  <c r="Z30" i="21"/>
  <c r="AA30" i="21"/>
  <c r="Z31" i="21"/>
  <c r="AA31" i="21"/>
  <c r="Z32" i="21"/>
  <c r="AA32" i="21"/>
  <c r="Z33" i="21"/>
  <c r="AA33" i="21"/>
  <c r="Z34" i="21"/>
  <c r="AA34" i="21"/>
  <c r="Z40" i="21"/>
  <c r="AA40" i="21"/>
  <c r="Z41" i="21"/>
  <c r="AA41" i="21"/>
  <c r="Z42" i="21"/>
  <c r="AA42" i="21"/>
  <c r="Z43" i="21"/>
  <c r="AA43" i="21"/>
  <c r="Z44" i="21"/>
  <c r="AA44" i="21"/>
  <c r="Z45" i="21"/>
  <c r="AA45" i="21"/>
  <c r="Z46" i="21"/>
  <c r="AA46" i="21"/>
  <c r="Z47" i="21" l="1"/>
  <c r="Z23" i="21"/>
  <c r="Z35" i="21"/>
  <c r="Z48" i="21"/>
  <c r="Z24" i="21"/>
  <c r="Z36" i="21"/>
  <c r="Z10" i="21"/>
  <c r="Z11" i="21"/>
  <c r="N7" i="20"/>
  <c r="O7" i="20"/>
  <c r="P7" i="20"/>
  <c r="Q7" i="20"/>
  <c r="R7" i="20"/>
  <c r="S7" i="20"/>
  <c r="N8" i="20"/>
  <c r="O8" i="20"/>
  <c r="P8" i="20"/>
  <c r="Q8" i="20"/>
  <c r="R8" i="20"/>
  <c r="S8" i="20"/>
  <c r="N9" i="20"/>
  <c r="O9" i="20"/>
  <c r="P9" i="20"/>
  <c r="Q9" i="20"/>
  <c r="R9" i="20"/>
  <c r="S9" i="20"/>
  <c r="N10" i="20"/>
  <c r="O10" i="20"/>
  <c r="P10" i="20"/>
  <c r="Q10" i="20"/>
  <c r="R10" i="20"/>
  <c r="S10" i="20"/>
  <c r="N11" i="20"/>
  <c r="O11" i="20"/>
  <c r="P11" i="20"/>
  <c r="Q11" i="20"/>
  <c r="R11" i="20"/>
  <c r="S11" i="20"/>
  <c r="N12" i="20"/>
  <c r="O12" i="20"/>
  <c r="P12" i="20"/>
  <c r="Q12" i="20"/>
  <c r="R12" i="20"/>
  <c r="S12" i="20"/>
  <c r="N13" i="20"/>
  <c r="O13" i="20"/>
  <c r="P13" i="20"/>
  <c r="Q13" i="20"/>
  <c r="R13" i="20"/>
  <c r="S13" i="20"/>
  <c r="D20" i="20"/>
  <c r="R20" i="20"/>
  <c r="S20" i="20"/>
  <c r="T20" i="20"/>
  <c r="U20" i="20"/>
  <c r="V20" i="20"/>
  <c r="W20" i="20"/>
  <c r="R21" i="20"/>
  <c r="S21" i="20"/>
  <c r="T21" i="20"/>
  <c r="U21" i="20"/>
  <c r="V21" i="20"/>
  <c r="W21" i="20"/>
  <c r="R22" i="20"/>
  <c r="S22" i="20"/>
  <c r="T22" i="20"/>
  <c r="U22" i="20"/>
  <c r="V22" i="20"/>
  <c r="W22" i="20"/>
  <c r="R23" i="20"/>
  <c r="S23" i="20"/>
  <c r="T23" i="20"/>
  <c r="U23" i="20"/>
  <c r="V23" i="20"/>
  <c r="W23" i="20"/>
  <c r="R24" i="20"/>
  <c r="S24" i="20"/>
  <c r="T24" i="20"/>
  <c r="U24" i="20"/>
  <c r="V24" i="20"/>
  <c r="W24" i="20"/>
  <c r="R25" i="20"/>
  <c r="S25" i="20"/>
  <c r="T25" i="20"/>
  <c r="U25" i="20"/>
  <c r="V25" i="20"/>
  <c r="W25" i="20"/>
  <c r="R26" i="20"/>
  <c r="S26" i="20"/>
  <c r="T26" i="20"/>
  <c r="U26" i="20"/>
  <c r="V26" i="20"/>
  <c r="W26" i="20"/>
  <c r="D33" i="20"/>
  <c r="R33" i="20"/>
  <c r="AA33" i="20" s="1"/>
  <c r="S33" i="20"/>
  <c r="AB33" i="20" s="1"/>
  <c r="T33" i="20"/>
  <c r="AC33" i="20" s="1"/>
  <c r="U33" i="20"/>
  <c r="V33" i="20"/>
  <c r="W33" i="20"/>
  <c r="R34" i="20"/>
  <c r="AA34" i="20" s="1"/>
  <c r="S34" i="20"/>
  <c r="AB34" i="20" s="1"/>
  <c r="T34" i="20"/>
  <c r="AC34" i="20" s="1"/>
  <c r="U34" i="20"/>
  <c r="V34" i="20"/>
  <c r="W34" i="20"/>
  <c r="R35" i="20"/>
  <c r="AA35" i="20" s="1"/>
  <c r="S35" i="20"/>
  <c r="AB35" i="20" s="1"/>
  <c r="T35" i="20"/>
  <c r="AC35" i="20" s="1"/>
  <c r="U35" i="20"/>
  <c r="V35" i="20"/>
  <c r="W35" i="20"/>
  <c r="R36" i="20"/>
  <c r="AA36" i="20" s="1"/>
  <c r="S36" i="20"/>
  <c r="AB36" i="20" s="1"/>
  <c r="T36" i="20"/>
  <c r="AC36" i="20" s="1"/>
  <c r="U36" i="20"/>
  <c r="V36" i="20"/>
  <c r="W36" i="20"/>
  <c r="R37" i="20"/>
  <c r="AA37" i="20" s="1"/>
  <c r="S37" i="20"/>
  <c r="AB37" i="20" s="1"/>
  <c r="T37" i="20"/>
  <c r="AC37" i="20" s="1"/>
  <c r="U37" i="20"/>
  <c r="V37" i="20"/>
  <c r="W37" i="20"/>
  <c r="R38" i="20"/>
  <c r="AA38" i="20" s="1"/>
  <c r="S38" i="20"/>
  <c r="AB38" i="20" s="1"/>
  <c r="T38" i="20"/>
  <c r="AC38" i="20" s="1"/>
  <c r="U38" i="20"/>
  <c r="V38" i="20"/>
  <c r="W38" i="20"/>
  <c r="R39" i="20"/>
  <c r="AA39" i="20" s="1"/>
  <c r="S39" i="20"/>
  <c r="AB39" i="20" s="1"/>
  <c r="T39" i="20"/>
  <c r="AC39" i="20" s="1"/>
  <c r="U39" i="20"/>
  <c r="V39" i="20"/>
  <c r="W39" i="20"/>
  <c r="V45" i="20"/>
  <c r="W45" i="20"/>
  <c r="X45" i="20"/>
  <c r="V46" i="20"/>
  <c r="W46" i="20"/>
  <c r="X46" i="20"/>
  <c r="V47" i="20"/>
  <c r="W47" i="20"/>
  <c r="X47" i="20"/>
  <c r="V48" i="20"/>
  <c r="W48" i="20"/>
  <c r="X48" i="20"/>
  <c r="V49" i="20"/>
  <c r="W49" i="20"/>
  <c r="X49" i="20"/>
  <c r="V50" i="20"/>
  <c r="W50" i="20"/>
  <c r="X50" i="20"/>
  <c r="V51" i="20"/>
  <c r="W51" i="20"/>
  <c r="X51" i="20"/>
  <c r="Z50" i="20" l="1"/>
  <c r="Y50" i="20"/>
  <c r="Z46" i="20"/>
  <c r="Y46" i="20"/>
  <c r="Y51" i="20"/>
  <c r="Z51" i="20"/>
  <c r="Y47" i="20"/>
  <c r="Z47" i="20"/>
  <c r="Z48" i="20"/>
  <c r="Y48" i="20"/>
  <c r="Y49" i="20"/>
  <c r="Z49" i="20"/>
  <c r="Y45" i="20"/>
  <c r="Z45" i="20"/>
  <c r="V7" i="20"/>
  <c r="U12" i="20"/>
  <c r="N25" i="20" s="1"/>
  <c r="X25" i="20" s="1"/>
  <c r="AA25" i="20" s="1"/>
  <c r="W10" i="20"/>
  <c r="P36" i="20" s="1"/>
  <c r="V13" i="20"/>
  <c r="O26" i="20" s="1"/>
  <c r="Y26" i="20" s="1"/>
  <c r="AB26" i="20" s="1"/>
  <c r="V8" i="20"/>
  <c r="O21" i="20" s="1"/>
  <c r="Y21" i="20" s="1"/>
  <c r="AB21" i="20" s="1"/>
  <c r="AB48" i="20"/>
  <c r="W9" i="20"/>
  <c r="P22" i="20" s="1"/>
  <c r="Z22" i="20" s="1"/>
  <c r="AC22" i="20" s="1"/>
  <c r="AA47" i="20"/>
  <c r="W7" i="20"/>
  <c r="P33" i="20" s="1"/>
  <c r="Z33" i="20" s="1"/>
  <c r="U8" i="20"/>
  <c r="N34" i="20" s="1"/>
  <c r="AA51" i="20"/>
  <c r="V9" i="20"/>
  <c r="O35" i="20" s="1"/>
  <c r="Y35" i="20" s="1"/>
  <c r="AA50" i="20"/>
  <c r="U11" i="20"/>
  <c r="O20" i="20"/>
  <c r="Y20" i="20" s="1"/>
  <c r="AB20" i="20" s="1"/>
  <c r="O33" i="20"/>
  <c r="Y33" i="20" s="1"/>
  <c r="AB50" i="20"/>
  <c r="AB49" i="20"/>
  <c r="AA48" i="20"/>
  <c r="W13" i="20"/>
  <c r="P26" i="20" s="1"/>
  <c r="Z26" i="20" s="1"/>
  <c r="AC26" i="20" s="1"/>
  <c r="V12" i="20"/>
  <c r="O38" i="20" s="1"/>
  <c r="Y38" i="20" s="1"/>
  <c r="W11" i="20"/>
  <c r="P37" i="20" s="1"/>
  <c r="Z37" i="20" s="1"/>
  <c r="V10" i="20"/>
  <c r="O36" i="20" s="1"/>
  <c r="Y36" i="20" s="1"/>
  <c r="U9" i="20"/>
  <c r="N35" i="20" s="1"/>
  <c r="X35" i="20" s="1"/>
  <c r="AB51" i="20"/>
  <c r="AB45" i="20"/>
  <c r="U13" i="20"/>
  <c r="V11" i="20"/>
  <c r="O24" i="20" s="1"/>
  <c r="Y24" i="20" s="1"/>
  <c r="AB24" i="20" s="1"/>
  <c r="U10" i="20"/>
  <c r="N36" i="20" s="1"/>
  <c r="W8" i="20"/>
  <c r="P34" i="20" s="1"/>
  <c r="Z34" i="20" s="1"/>
  <c r="W12" i="20"/>
  <c r="P25" i="20" s="1"/>
  <c r="Z25" i="20" s="1"/>
  <c r="AC25" i="20" s="1"/>
  <c r="U7" i="20"/>
  <c r="N20" i="20" s="1"/>
  <c r="X20" i="20" s="1"/>
  <c r="AA20" i="20" s="1"/>
  <c r="AB47" i="20"/>
  <c r="AA46" i="20"/>
  <c r="P38" i="20"/>
  <c r="Z38" i="20" s="1"/>
  <c r="N24" i="20"/>
  <c r="X24" i="20" s="1"/>
  <c r="AA24" i="20" s="1"/>
  <c r="N37" i="20"/>
  <c r="X37" i="20" s="1"/>
  <c r="O34" i="20"/>
  <c r="Y34" i="20" s="1"/>
  <c r="AE34" i="20" s="1"/>
  <c r="P20" i="20"/>
  <c r="Z20" i="20" s="1"/>
  <c r="AC20" i="20" s="1"/>
  <c r="AA49" i="20"/>
  <c r="AA45" i="20"/>
  <c r="AB46" i="20"/>
  <c r="O25" i="20" l="1"/>
  <c r="Y25" i="20" s="1"/>
  <c r="AB25" i="20" s="1"/>
  <c r="N22" i="20"/>
  <c r="X22" i="20" s="1"/>
  <c r="AA22" i="20" s="1"/>
  <c r="N38" i="20"/>
  <c r="P21" i="20"/>
  <c r="Z21" i="20" s="1"/>
  <c r="AC21" i="20" s="1"/>
  <c r="Z11" i="20"/>
  <c r="Y10" i="20"/>
  <c r="P35" i="20"/>
  <c r="Z35" i="20" s="1"/>
  <c r="Z36" i="20"/>
  <c r="AF36" i="20" s="1"/>
  <c r="Y11" i="20"/>
  <c r="N21" i="20"/>
  <c r="X21" i="20" s="1"/>
  <c r="AA21" i="20" s="1"/>
  <c r="AE21" i="20" s="1"/>
  <c r="P23" i="20"/>
  <c r="Z23" i="20" s="1"/>
  <c r="AC23" i="20" s="1"/>
  <c r="P24" i="20"/>
  <c r="Z24" i="20" s="1"/>
  <c r="AC24" i="20" s="1"/>
  <c r="AE24" i="20" s="1"/>
  <c r="P39" i="20"/>
  <c r="Z39" i="20" s="1"/>
  <c r="Z13" i="20"/>
  <c r="O37" i="20"/>
  <c r="Y37" i="20" s="1"/>
  <c r="AE33" i="20"/>
  <c r="Z9" i="20"/>
  <c r="O39" i="20"/>
  <c r="Y7" i="20"/>
  <c r="Y13" i="20"/>
  <c r="Z10" i="20"/>
  <c r="N39" i="20"/>
  <c r="X39" i="20" s="1"/>
  <c r="O23" i="20"/>
  <c r="Y23" i="20" s="1"/>
  <c r="AB23" i="20" s="1"/>
  <c r="O22" i="20"/>
  <c r="Y22" i="20" s="1"/>
  <c r="AB22" i="20" s="1"/>
  <c r="N33" i="20"/>
  <c r="X33" i="20" s="1"/>
  <c r="X36" i="20"/>
  <c r="AD36" i="20" s="1"/>
  <c r="X34" i="20"/>
  <c r="AD34" i="20" s="1"/>
  <c r="Z7" i="20"/>
  <c r="N23" i="20"/>
  <c r="X23" i="20" s="1"/>
  <c r="AA23" i="20" s="1"/>
  <c r="N26" i="20"/>
  <c r="X26" i="20" s="1"/>
  <c r="AA26" i="20" s="1"/>
  <c r="AE26" i="20" s="1"/>
  <c r="Z12" i="20"/>
  <c r="Y9" i="20"/>
  <c r="Z8" i="20"/>
  <c r="Y12" i="20"/>
  <c r="Y8" i="20"/>
  <c r="AD37" i="20"/>
  <c r="AE35" i="20"/>
  <c r="AE25" i="20"/>
  <c r="AE38" i="20"/>
  <c r="W53" i="20"/>
  <c r="W52" i="20"/>
  <c r="AF33" i="20"/>
  <c r="AF38" i="20"/>
  <c r="AE36" i="20"/>
  <c r="AF25" i="20"/>
  <c r="AF34" i="20"/>
  <c r="AF37" i="20"/>
  <c r="AD35" i="20"/>
  <c r="AF20" i="20"/>
  <c r="AE20" i="20"/>
  <c r="AF39" i="20" l="1"/>
  <c r="AE22" i="20"/>
  <c r="AF35" i="20"/>
  <c r="AI35" i="20" s="1"/>
  <c r="X38" i="20"/>
  <c r="AD38" i="20" s="1"/>
  <c r="AF26" i="20"/>
  <c r="AE23" i="20"/>
  <c r="AF22" i="20"/>
  <c r="AF21" i="20"/>
  <c r="AF24" i="20"/>
  <c r="AF23" i="20"/>
  <c r="AD39" i="20"/>
  <c r="Y15" i="20"/>
  <c r="AE37" i="20"/>
  <c r="AI37" i="20" s="1"/>
  <c r="Y39" i="20"/>
  <c r="AE39" i="20" s="1"/>
  <c r="AD33" i="20"/>
  <c r="AI33" i="20" s="1"/>
  <c r="Y14" i="20"/>
  <c r="AH37" i="20"/>
  <c r="AI36" i="20"/>
  <c r="AH36" i="20"/>
  <c r="AH34" i="20"/>
  <c r="AH35" i="20"/>
  <c r="AH33" i="20"/>
  <c r="AI34" i="20"/>
  <c r="AE28" i="20" l="1"/>
  <c r="AE27" i="20"/>
  <c r="AI38" i="20"/>
  <c r="AH38" i="20"/>
  <c r="AH40" i="20" s="1"/>
  <c r="AH39" i="20"/>
  <c r="AI39" i="20"/>
  <c r="AH41" i="20" l="1"/>
</calcChain>
</file>

<file path=xl/sharedStrings.xml><?xml version="1.0" encoding="utf-8"?>
<sst xmlns="http://schemas.openxmlformats.org/spreadsheetml/2006/main" count="808" uniqueCount="214">
  <si>
    <t>Longitud</t>
  </si>
  <si>
    <t>superficie 1: cemento; superficie 2: tierra; superficie 3 hierba</t>
  </si>
  <si>
    <t xml:space="preserve">Repeticion </t>
  </si>
  <si>
    <t>Superficie</t>
  </si>
  <si>
    <t>Masa en g de los trozos de madera para los tiempos indicados en dias</t>
  </si>
  <si>
    <t>Masa en g de los trozos de madera para los tiempos indicados en horas</t>
  </si>
  <si>
    <t>a1b1</t>
  </si>
  <si>
    <t>Humedad a tiempo t          Wt a1 (g agua/ g solido seco)</t>
  </si>
  <si>
    <t xml:space="preserve">CARBONO FIJO </t>
  </si>
  <si>
    <t>HUMEDAD %</t>
  </si>
  <si>
    <t>CENIZAS</t>
  </si>
  <si>
    <t>VOLATILES</t>
  </si>
  <si>
    <t>REP 01</t>
  </si>
  <si>
    <t>REP 02</t>
  </si>
  <si>
    <t>REP 03</t>
  </si>
  <si>
    <t>% cenizas</t>
  </si>
  <si>
    <t>% hoja</t>
  </si>
  <si>
    <t>Desviacion</t>
  </si>
  <si>
    <t xml:space="preserve">Total </t>
  </si>
  <si>
    <t xml:space="preserve">Desviacion </t>
  </si>
  <si>
    <t xml:space="preserve">Promedio </t>
  </si>
  <si>
    <t>50-50</t>
  </si>
  <si>
    <t>60-40</t>
  </si>
  <si>
    <t>70-30</t>
  </si>
  <si>
    <t>80-20</t>
  </si>
  <si>
    <t>90-10</t>
  </si>
  <si>
    <t>HOJA</t>
  </si>
  <si>
    <t>PALO</t>
  </si>
  <si>
    <t>100(M2-M3)</t>
  </si>
  <si>
    <t>100-Mad</t>
  </si>
  <si>
    <t>M2-M1</t>
  </si>
  <si>
    <t>M2-M3</t>
  </si>
  <si>
    <t>PESO CRISOL + CENIZA VOLAT = M3</t>
  </si>
  <si>
    <t>PESO CRISOL + MUESTRA = M2</t>
  </si>
  <si>
    <t>PESO CRISOL VACIO = M1</t>
  </si>
  <si>
    <t>MATERIAL EXPERIMENTAL</t>
  </si>
  <si>
    <t>PROPORCION MEZCLA</t>
  </si>
  <si>
    <t xml:space="preserve"># EXPERIMENTOS </t>
  </si>
  <si>
    <t>M3-M1</t>
  </si>
  <si>
    <t>PESO CRISOL + MUESTRA + HUMEDAD = M3</t>
  </si>
  <si>
    <t>AGUACATE</t>
  </si>
  <si>
    <t>HUMEDAD</t>
  </si>
  <si>
    <t>Total</t>
  </si>
  <si>
    <t>R3</t>
  </si>
  <si>
    <t>R2</t>
  </si>
  <si>
    <t>R1</t>
  </si>
  <si>
    <t>Combinacion</t>
  </si>
  <si>
    <t>S%</t>
  </si>
  <si>
    <t>C%</t>
  </si>
  <si>
    <t>%nitrógeno</t>
  </si>
  <si>
    <t>% hojas</t>
  </si>
  <si>
    <t>16.01.2018 02:09</t>
  </si>
  <si>
    <t>Su</t>
  </si>
  <si>
    <t/>
  </si>
  <si>
    <t>sulf1</t>
  </si>
  <si>
    <t>Aguacate 100Hoja</t>
  </si>
  <si>
    <t>16.01.2018 01:59</t>
  </si>
  <si>
    <t>16.01.2018 01:49</t>
  </si>
  <si>
    <t>16.01.2018 01:40</t>
  </si>
  <si>
    <t>Aguacate 50-50</t>
  </si>
  <si>
    <t>16.01.2018 01:30</t>
  </si>
  <si>
    <t>16.01.2018 01:21</t>
  </si>
  <si>
    <t>16.01.2018 01:11</t>
  </si>
  <si>
    <t>Aguacate 60-40</t>
  </si>
  <si>
    <t>16.01.2018 01:01</t>
  </si>
  <si>
    <t>N%</t>
  </si>
  <si>
    <t>16.01.2018 00:52</t>
  </si>
  <si>
    <t>16.01.2018 00:42</t>
  </si>
  <si>
    <t>Aguacate 70-30</t>
  </si>
  <si>
    <t>16.01.2018 00:33</t>
  </si>
  <si>
    <t>16.01.2018 00:23</t>
  </si>
  <si>
    <t>16.01.2018 00:14</t>
  </si>
  <si>
    <t>Aguacate 80-20</t>
  </si>
  <si>
    <t>16.01.2018 00:04</t>
  </si>
  <si>
    <t>15.01.2018 23:55</t>
  </si>
  <si>
    <t>15.01.2018 23:45</t>
  </si>
  <si>
    <t>Aguacate 90-10</t>
  </si>
  <si>
    <t>15.01.2018 23:36</t>
  </si>
  <si>
    <t>15.01.2018 23:26</t>
  </si>
  <si>
    <t>15.01.2018 23:17</t>
  </si>
  <si>
    <t>Aguacate 100P</t>
  </si>
  <si>
    <t>15.01.2018 23:07</t>
  </si>
  <si>
    <t>15.01.2018 22:58</t>
  </si>
  <si>
    <t>H%</t>
  </si>
  <si>
    <t>Date Time</t>
  </si>
  <si>
    <t>Humidity [%]</t>
  </si>
  <si>
    <t>Info</t>
  </si>
  <si>
    <t>Memo</t>
  </si>
  <si>
    <t>S Blank</t>
  </si>
  <si>
    <t>H Blank</t>
  </si>
  <si>
    <t>C Blank</t>
  </si>
  <si>
    <t>N Blank</t>
  </si>
  <si>
    <t>C/H ratio</t>
  </si>
  <si>
    <t>C/N ratio</t>
  </si>
  <si>
    <t>S [%]</t>
  </si>
  <si>
    <t>H [%]</t>
  </si>
  <si>
    <t>C [%]</t>
  </si>
  <si>
    <t>N [%]</t>
  </si>
  <si>
    <t>Method</t>
  </si>
  <si>
    <t>Name</t>
  </si>
  <si>
    <t>Weight [mg]</t>
  </si>
  <si>
    <t>No.</t>
  </si>
  <si>
    <t>R^2</t>
  </si>
  <si>
    <t>PARAMETROS ESTADISTICOS</t>
  </si>
  <si>
    <t>b</t>
  </si>
  <si>
    <t>a</t>
  </si>
  <si>
    <t>n o k2</t>
  </si>
  <si>
    <t>k o K1</t>
  </si>
  <si>
    <t>PARAMETROS DEL MODELO</t>
  </si>
  <si>
    <t>MR MODELO</t>
  </si>
  <si>
    <t>MR EXPERIMENTAL</t>
  </si>
  <si>
    <t>Tiempo de secado (D)</t>
  </si>
  <si>
    <t>MR=a*exp(-k1*t)+b*exp(-k2*t)</t>
  </si>
  <si>
    <t>MR=a*exp(-k1*t)+(1-a)*exp(-k2*t)</t>
  </si>
  <si>
    <t>MR=a*exp(-k*t)+b</t>
  </si>
  <si>
    <t>MR=a*exp(-k*t^n)+b*t</t>
  </si>
  <si>
    <t>MR=a*exp(-k*t)</t>
  </si>
  <si>
    <t>MR=exp(-k*t^n)</t>
  </si>
  <si>
    <t>MR=exp(-k*t)</t>
  </si>
  <si>
    <t>ECUACION MODELO</t>
  </si>
  <si>
    <t>DOS TERMINOS EXPONENCIALES</t>
  </si>
  <si>
    <t>MODELO DIFUSIONAL</t>
  </si>
  <si>
    <t>LOGARITMICO</t>
  </si>
  <si>
    <t>MIDILI</t>
  </si>
  <si>
    <t>HENDERSON Y PABIS</t>
  </si>
  <si>
    <t>PAGE</t>
  </si>
  <si>
    <t>NEWTON (LEWIS)</t>
  </si>
  <si>
    <t>NOMBRE MODELO</t>
  </si>
  <si>
    <t>Promedio</t>
  </si>
  <si>
    <t>Masa en g de los hojas en la estufa</t>
  </si>
  <si>
    <t xml:space="preserve">humedad </t>
  </si>
  <si>
    <t>equilibrio</t>
  </si>
  <si>
    <t>minima masa solido seco (g)</t>
  </si>
  <si>
    <t>masa equilibrio solido seco (g)</t>
  </si>
  <si>
    <t>Humedad libre         (Wt -Wequilibrio) (g agua/ g solido seco)</t>
  </si>
  <si>
    <t>Razon de humedad: W libre/(Winicial-Wequil)</t>
  </si>
  <si>
    <t>Long 1: 10cm; long 2: 20 cm; long 3: 30 cm</t>
  </si>
  <si>
    <t>Razon de humedad (adm): W libre/(Winicial-Wequil)</t>
  </si>
  <si>
    <t>Humedad a tiempo t de los trozos de madera para los tiempos indicados en dias (g de agua/g solido seco)</t>
  </si>
  <si>
    <t>Humedad libre de los trozos de madera para los tiempos indicados en dias (g de agua/g solido seco)</t>
  </si>
  <si>
    <t>Razon de humedad de los trozos de madera para los tiempos indicados en dias (adm)</t>
  </si>
  <si>
    <t>Humedad a tiempo t  de los trozos de madera para los tiempos indicados en horas, secado en estufa (g de agua/ g solido seco)</t>
  </si>
  <si>
    <t>Humedad a tiempo t  de hopjas para los tiempos indicados en horas, secado en estufa  (g de agua/ g solido seco)</t>
  </si>
  <si>
    <t>Humedad libre de los trozos de madera para los tiempos indicados en horas, secado en estufa  (g de agua/ g solido seco)</t>
  </si>
  <si>
    <t>Razon de humedad dehojas para los tiempos indicados en horas, secado en estufa  (g de agua/ g solido seco)</t>
  </si>
  <si>
    <t>Razon de humedad de los trozos de madera para los tiempos indicados en horas, secado en estufa (adm)</t>
  </si>
  <si>
    <t>Razon de humedad de hojas para los tiempos indicados en horas, secado en estufa (adm)</t>
  </si>
  <si>
    <t>Wr  a 10 dias</t>
  </si>
  <si>
    <t>Wr  a 30 dias</t>
  </si>
  <si>
    <t>Wr  a 20 dias</t>
  </si>
  <si>
    <t>Wr  a 2dias</t>
  </si>
  <si>
    <t>MR 1 dias</t>
  </si>
  <si>
    <t>MR 2 dias</t>
  </si>
  <si>
    <t>MR 3 dias</t>
  </si>
  <si>
    <t>MR 4 dias</t>
  </si>
  <si>
    <t>MR 5 dias</t>
  </si>
  <si>
    <t>MR 6 dias</t>
  </si>
  <si>
    <t>MR 7 dias</t>
  </si>
  <si>
    <t>MR 8 dias</t>
  </si>
  <si>
    <t>MR 9 dias</t>
  </si>
  <si>
    <t>MR 10 dias</t>
  </si>
  <si>
    <t>MR 0 dias</t>
  </si>
  <si>
    <t>MR 11 dias</t>
  </si>
  <si>
    <t>MR 12 dias</t>
  </si>
  <si>
    <t>MR 13 dias</t>
  </si>
  <si>
    <t>MR 14 dias</t>
  </si>
  <si>
    <t>MR 15 dias</t>
  </si>
  <si>
    <t>MR 16 dias</t>
  </si>
  <si>
    <t>MR 17 dias</t>
  </si>
  <si>
    <t>MR 18 dias</t>
  </si>
  <si>
    <t>MR 19 dias</t>
  </si>
  <si>
    <t>MR 20 dias</t>
  </si>
  <si>
    <t>MR 21 dias</t>
  </si>
  <si>
    <t>MR 22 dias</t>
  </si>
  <si>
    <t>MR 23 dias</t>
  </si>
  <si>
    <t>MR 24 dias</t>
  </si>
  <si>
    <t>MR 25 dias</t>
  </si>
  <si>
    <t>MR 26 dias</t>
  </si>
  <si>
    <t>MR 27 dias</t>
  </si>
  <si>
    <t>MR 28 dias</t>
  </si>
  <si>
    <t>MR 29  dias</t>
  </si>
  <si>
    <t>Promedio cemento</t>
  </si>
  <si>
    <t>Promedio Tierra</t>
  </si>
  <si>
    <t>Promedio hierba</t>
  </si>
  <si>
    <t>MR 0 h</t>
  </si>
  <si>
    <t>MR 1 h</t>
  </si>
  <si>
    <t>MR 2 h</t>
  </si>
  <si>
    <t>MR 3 h</t>
  </si>
  <si>
    <t>MR 4 h</t>
  </si>
  <si>
    <t>MR 5 h</t>
  </si>
  <si>
    <t>MR 6 h</t>
  </si>
  <si>
    <t>MR 7 h</t>
  </si>
  <si>
    <t>MR 8 h</t>
  </si>
  <si>
    <t>MR 9h</t>
  </si>
  <si>
    <t>MR 10h</t>
  </si>
  <si>
    <t>MR 11 h</t>
  </si>
  <si>
    <t>MR 12 h</t>
  </si>
  <si>
    <t>MR 13h</t>
  </si>
  <si>
    <t>MR 14 h</t>
  </si>
  <si>
    <t>MR 15h</t>
  </si>
  <si>
    <t>MR 16 h</t>
  </si>
  <si>
    <t>MR 17 h</t>
  </si>
  <si>
    <t>MR 18 h</t>
  </si>
  <si>
    <t>MR 19 h</t>
  </si>
  <si>
    <t>MR 20 h</t>
  </si>
  <si>
    <t>MR 21 h</t>
  </si>
  <si>
    <t>MR 22 h</t>
  </si>
  <si>
    <t>MR 23 h</t>
  </si>
  <si>
    <t>MR 24 h</t>
  </si>
  <si>
    <t>Longitud 10  cm</t>
  </si>
  <si>
    <t>Longitud 20 cm</t>
  </si>
  <si>
    <t>Longitud 30 cm</t>
  </si>
  <si>
    <t>Sum(Err X)^2</t>
  </si>
  <si>
    <t>Promedio hojas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</si>
</sst>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"/>
    <numFmt numFmtId="166" formatCode="0.0000"/>
    <numFmt numFmtId="167" formatCode="0.00000000"/>
    <numFmt numFmtId="168" formatCode="0.00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.5"/>
      <color theme="1"/>
      <name val="Courier New"/>
      <family val="3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4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1" fillId="0" borderId="5" xfId="0" applyFont="1" applyBorder="1"/>
    <xf numFmtId="164" fontId="0" fillId="0" borderId="1" xfId="0" applyNumberFormat="1" applyFill="1" applyBorder="1" applyAlignment="1">
      <alignment horizontal="right" vertical="center" wrapText="1"/>
    </xf>
    <xf numFmtId="0" fontId="1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/>
    <xf numFmtId="0" fontId="4" fillId="8" borderId="1" xfId="0" applyFont="1" applyFill="1" applyBorder="1"/>
    <xf numFmtId="0" fontId="4" fillId="14" borderId="1" xfId="0" applyFont="1" applyFill="1" applyBorder="1"/>
    <xf numFmtId="0" fontId="4" fillId="10" borderId="1" xfId="0" applyFont="1" applyFill="1" applyBorder="1"/>
    <xf numFmtId="0" fontId="5" fillId="11" borderId="1" xfId="0" applyFont="1" applyFill="1" applyBorder="1"/>
    <xf numFmtId="0" fontId="5" fillId="8" borderId="1" xfId="0" applyFont="1" applyFill="1" applyBorder="1"/>
    <xf numFmtId="0" fontId="5" fillId="14" borderId="1" xfId="0" applyFont="1" applyFill="1" applyBorder="1"/>
    <xf numFmtId="0" fontId="5" fillId="10" borderId="1" xfId="0" applyFont="1" applyFill="1" applyBorder="1"/>
    <xf numFmtId="166" fontId="2" fillId="0" borderId="1" xfId="0" applyNumberFormat="1" applyFont="1" applyFill="1" applyBorder="1"/>
    <xf numFmtId="0" fontId="2" fillId="0" borderId="0" xfId="0" applyFont="1"/>
    <xf numFmtId="0" fontId="0" fillId="0" borderId="0" xfId="0" applyFill="1" applyBorder="1"/>
    <xf numFmtId="166" fontId="2" fillId="0" borderId="1" xfId="0" applyNumberFormat="1" applyFont="1" applyBorder="1"/>
    <xf numFmtId="166" fontId="0" fillId="0" borderId="1" xfId="0" applyNumberFormat="1" applyBorder="1"/>
    <xf numFmtId="0" fontId="6" fillId="2" borderId="1" xfId="0" applyFont="1" applyFill="1" applyBorder="1"/>
    <xf numFmtId="166" fontId="0" fillId="15" borderId="1" xfId="0" applyNumberFormat="1" applyFill="1" applyBorder="1"/>
    <xf numFmtId="1" fontId="0" fillId="0" borderId="1" xfId="0" applyNumberFormat="1" applyBorder="1"/>
    <xf numFmtId="166" fontId="0" fillId="16" borderId="1" xfId="0" applyNumberFormat="1" applyFill="1" applyBorder="1"/>
    <xf numFmtId="166" fontId="0" fillId="8" borderId="1" xfId="0" applyNumberFormat="1" applyFill="1" applyBorder="1"/>
    <xf numFmtId="166" fontId="0" fillId="17" borderId="1" xfId="0" applyNumberFormat="1" applyFill="1" applyBorder="1"/>
    <xf numFmtId="166" fontId="0" fillId="10" borderId="1" xfId="0" applyNumberFormat="1" applyFill="1" applyBorder="1"/>
    <xf numFmtId="0" fontId="1" fillId="1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6" fontId="0" fillId="10" borderId="1" xfId="0" applyNumberFormat="1" applyFont="1" applyFill="1" applyBorder="1" applyAlignment="1">
      <alignment horizontal="right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166" fontId="0" fillId="20" borderId="1" xfId="0" applyNumberFormat="1" applyFill="1" applyBorder="1"/>
    <xf numFmtId="166" fontId="0" fillId="0" borderId="3" xfId="0" applyNumberFormat="1" applyBorder="1"/>
    <xf numFmtId="0" fontId="1" fillId="20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5" xfId="0" applyBorder="1"/>
    <xf numFmtId="0" fontId="7" fillId="0" borderId="10" xfId="0" applyFont="1" applyBorder="1" applyAlignment="1">
      <alignment horizontal="right" wrapText="1"/>
    </xf>
    <xf numFmtId="0" fontId="2" fillId="0" borderId="0" xfId="0" applyFont="1" applyFill="1" applyBorder="1"/>
    <xf numFmtId="0" fontId="2" fillId="0" borderId="0" xfId="0" applyFont="1" applyBorder="1"/>
    <xf numFmtId="167" fontId="0" fillId="0" borderId="0" xfId="0" applyNumberFormat="1"/>
    <xf numFmtId="0" fontId="10" fillId="0" borderId="10" xfId="0" applyFont="1" applyBorder="1" applyAlignment="1">
      <alignment wrapText="1"/>
    </xf>
    <xf numFmtId="0" fontId="10" fillId="0" borderId="10" xfId="0" applyFont="1" applyBorder="1" applyAlignment="1">
      <alignment horizontal="right" wrapText="1"/>
    </xf>
    <xf numFmtId="0" fontId="7" fillId="21" borderId="10" xfId="0" applyFont="1" applyFill="1" applyBorder="1" applyAlignment="1">
      <alignment horizontal="right" wrapText="1"/>
    </xf>
    <xf numFmtId="0" fontId="7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168" fontId="0" fillId="0" borderId="5" xfId="0" applyNumberFormat="1" applyBorder="1"/>
    <xf numFmtId="0" fontId="7" fillId="21" borderId="10" xfId="0" applyFont="1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1" fillId="23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10" borderId="1" xfId="0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10" borderId="1" xfId="0" applyFont="1" applyFill="1" applyBorder="1"/>
    <xf numFmtId="2" fontId="0" fillId="24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5" fontId="0" fillId="7" borderId="0" xfId="0" applyNumberForma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2" fontId="15" fillId="25" borderId="6" xfId="0" applyNumberFormat="1" applyFont="1" applyFill="1" applyBorder="1" applyAlignment="1">
      <alignment horizontal="center"/>
    </xf>
    <xf numFmtId="2" fontId="15" fillId="5" borderId="6" xfId="0" applyNumberFormat="1" applyFont="1" applyFill="1" applyBorder="1" applyAlignment="1">
      <alignment horizontal="center"/>
    </xf>
    <xf numFmtId="2" fontId="15" fillId="11" borderId="6" xfId="0" applyNumberFormat="1" applyFont="1" applyFill="1" applyBorder="1" applyAlignment="1">
      <alignment horizontal="center"/>
    </xf>
    <xf numFmtId="2" fontId="15" fillId="11" borderId="11" xfId="0" applyNumberFormat="1" applyFont="1" applyFill="1" applyBorder="1" applyAlignment="1">
      <alignment horizontal="center"/>
    </xf>
    <xf numFmtId="2" fontId="15" fillId="6" borderId="5" xfId="0" applyNumberFormat="1" applyFont="1" applyFill="1" applyBorder="1" applyAlignment="1">
      <alignment horizontal="center"/>
    </xf>
    <xf numFmtId="2" fontId="15" fillId="6" borderId="7" xfId="0" applyNumberFormat="1" applyFont="1" applyFill="1" applyBorder="1" applyAlignment="1">
      <alignment horizontal="center"/>
    </xf>
    <xf numFmtId="2" fontId="15" fillId="26" borderId="6" xfId="0" applyNumberFormat="1" applyFont="1" applyFill="1" applyBorder="1" applyAlignment="1">
      <alignment horizontal="center"/>
    </xf>
    <xf numFmtId="2" fontId="15" fillId="12" borderId="6" xfId="0" applyNumberFormat="1" applyFont="1" applyFill="1" applyBorder="1" applyAlignment="1">
      <alignment horizontal="center"/>
    </xf>
    <xf numFmtId="2" fontId="15" fillId="7" borderId="6" xfId="0" applyNumberFormat="1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 wrapText="1"/>
    </xf>
    <xf numFmtId="0" fontId="16" fillId="2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center"/>
    </xf>
    <xf numFmtId="2" fontId="16" fillId="6" borderId="1" xfId="0" applyNumberFormat="1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2" fontId="16" fillId="26" borderId="1" xfId="0" applyNumberFormat="1" applyFont="1" applyFill="1" applyBorder="1" applyAlignment="1">
      <alignment horizontal="center"/>
    </xf>
    <xf numFmtId="2" fontId="16" fillId="12" borderId="1" xfId="0" applyNumberFormat="1" applyFont="1" applyFill="1" applyBorder="1" applyAlignment="1">
      <alignment horizontal="center"/>
    </xf>
    <xf numFmtId="2" fontId="16" fillId="7" borderId="1" xfId="0" applyNumberFormat="1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/>
    </xf>
    <xf numFmtId="0" fontId="16" fillId="25" borderId="1" xfId="0" applyFont="1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16" fillId="26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7" borderId="1" xfId="0" applyFill="1" applyBorder="1"/>
    <xf numFmtId="0" fontId="0" fillId="17" borderId="1" xfId="0" quotePrefix="1" applyFill="1" applyBorder="1"/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right"/>
    </xf>
    <xf numFmtId="0" fontId="0" fillId="27" borderId="1" xfId="0" applyFill="1" applyBorder="1"/>
    <xf numFmtId="0" fontId="0" fillId="27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0" borderId="13" xfId="0" applyBorder="1"/>
    <xf numFmtId="0" fontId="1" fillId="0" borderId="3" xfId="0" applyFont="1" applyBorder="1"/>
    <xf numFmtId="0" fontId="1" fillId="0" borderId="0" xfId="0" applyFont="1" applyBorder="1" applyAlignment="1"/>
    <xf numFmtId="0" fontId="1" fillId="0" borderId="0" xfId="0" applyFont="1" applyBorder="1"/>
    <xf numFmtId="0" fontId="1" fillId="0" borderId="13" xfId="0" applyFont="1" applyBorder="1" applyAlignment="1"/>
    <xf numFmtId="0" fontId="1" fillId="0" borderId="13" xfId="0" applyFont="1" applyBorder="1"/>
    <xf numFmtId="0" fontId="1" fillId="0" borderId="0" xfId="0" applyFont="1" applyAlignment="1">
      <alignment horizontal="center"/>
    </xf>
    <xf numFmtId="0" fontId="0" fillId="11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0" xfId="0" applyFill="1"/>
    <xf numFmtId="0" fontId="0" fillId="10" borderId="6" xfId="0" applyFill="1" applyBorder="1"/>
    <xf numFmtId="164" fontId="0" fillId="10" borderId="6" xfId="0" applyNumberFormat="1" applyFill="1" applyBorder="1" applyAlignment="1">
      <alignment horizontal="right" vertical="center" wrapText="1"/>
    </xf>
    <xf numFmtId="164" fontId="0" fillId="10" borderId="1" xfId="0" applyNumberFormat="1" applyFill="1" applyBorder="1" applyAlignment="1">
      <alignment horizontal="right" vertical="center" wrapText="1"/>
    </xf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6" xfId="0" applyFill="1" applyBorder="1"/>
    <xf numFmtId="0" fontId="0" fillId="19" borderId="1" xfId="0" applyFill="1" applyBorder="1"/>
    <xf numFmtId="0" fontId="0" fillId="19" borderId="3" xfId="0" applyFill="1" applyBorder="1"/>
    <xf numFmtId="164" fontId="0" fillId="19" borderId="6" xfId="0" applyNumberFormat="1" applyFill="1" applyBorder="1" applyAlignment="1">
      <alignment horizontal="right" vertical="center" wrapText="1"/>
    </xf>
    <xf numFmtId="164" fontId="0" fillId="19" borderId="1" xfId="0" applyNumberFormat="1" applyFill="1" applyBorder="1" applyAlignment="1">
      <alignment horizontal="right" vertical="center" wrapText="1"/>
    </xf>
    <xf numFmtId="0" fontId="0" fillId="19" borderId="1" xfId="0" applyFill="1" applyBorder="1" applyAlignment="1">
      <alignment horizontal="right"/>
    </xf>
    <xf numFmtId="0" fontId="0" fillId="14" borderId="0" xfId="0" applyFill="1"/>
    <xf numFmtId="0" fontId="0" fillId="14" borderId="0" xfId="0" applyFill="1" applyAlignment="1">
      <alignment horizontal="center"/>
    </xf>
    <xf numFmtId="164" fontId="0" fillId="14" borderId="6" xfId="0" applyNumberFormat="1" applyFill="1" applyBorder="1" applyAlignment="1">
      <alignment horizontal="right" vertical="center" wrapText="1"/>
    </xf>
    <xf numFmtId="164" fontId="0" fillId="14" borderId="1" xfId="0" applyNumberFormat="1" applyFill="1" applyBorder="1" applyAlignment="1">
      <alignment horizontal="right" vertical="center" wrapText="1"/>
    </xf>
    <xf numFmtId="0" fontId="0" fillId="14" borderId="1" xfId="0" applyFill="1" applyBorder="1"/>
    <xf numFmtId="0" fontId="0" fillId="14" borderId="3" xfId="0" applyFill="1" applyBorder="1"/>
    <xf numFmtId="164" fontId="0" fillId="14" borderId="6" xfId="0" applyNumberFormat="1" applyFill="1" applyBorder="1" applyAlignment="1">
      <alignment vertical="center" wrapText="1"/>
    </xf>
    <xf numFmtId="164" fontId="0" fillId="14" borderId="1" xfId="0" applyNumberFormat="1" applyFill="1" applyBorder="1" applyAlignment="1">
      <alignment vertical="center" wrapText="1"/>
    </xf>
    <xf numFmtId="0" fontId="0" fillId="17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5" fillId="11" borderId="1" xfId="0" applyFont="1" applyFill="1" applyBorder="1"/>
    <xf numFmtId="0" fontId="0" fillId="3" borderId="0" xfId="0" applyFill="1" applyAlignment="1">
      <alignment horizontal="center"/>
    </xf>
    <xf numFmtId="0" fontId="1" fillId="29" borderId="0" xfId="0" applyFont="1" applyFill="1" applyAlignment="1">
      <alignment horizontal="left"/>
    </xf>
    <xf numFmtId="0" fontId="1" fillId="29" borderId="0" xfId="0" applyFont="1" applyFill="1" applyAlignment="1">
      <alignment horizontal="center"/>
    </xf>
    <xf numFmtId="0" fontId="0" fillId="29" borderId="0" xfId="0" applyFill="1"/>
    <xf numFmtId="0" fontId="0" fillId="0" borderId="0" xfId="0" applyFill="1"/>
    <xf numFmtId="0" fontId="0" fillId="4" borderId="0" xfId="0" applyFill="1" applyBorder="1" applyAlignment="1">
      <alignment horizontal="center"/>
    </xf>
    <xf numFmtId="0" fontId="0" fillId="30" borderId="1" xfId="0" applyFill="1" applyBorder="1"/>
    <xf numFmtId="0" fontId="0" fillId="7" borderId="1" xfId="0" applyFill="1" applyBorder="1"/>
    <xf numFmtId="0" fontId="0" fillId="31" borderId="1" xfId="0" applyFill="1" applyBorder="1"/>
    <xf numFmtId="0" fontId="1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5" fillId="17" borderId="1" xfId="0" applyFont="1" applyFill="1" applyBorder="1"/>
    <xf numFmtId="0" fontId="15" fillId="27" borderId="1" xfId="0" applyFont="1" applyFill="1" applyBorder="1"/>
    <xf numFmtId="0" fontId="15" fillId="7" borderId="1" xfId="0" applyFont="1" applyFill="1" applyBorder="1"/>
    <xf numFmtId="0" fontId="15" fillId="10" borderId="1" xfId="0" applyFont="1" applyFill="1" applyBorder="1"/>
    <xf numFmtId="0" fontId="15" fillId="13" borderId="1" xfId="0" applyFont="1" applyFill="1" applyBorder="1"/>
    <xf numFmtId="0" fontId="0" fillId="3" borderId="1" xfId="0" applyFill="1" applyBorder="1"/>
    <xf numFmtId="0" fontId="0" fillId="12" borderId="0" xfId="0" applyFill="1" applyAlignment="1">
      <alignment horizontal="center"/>
    </xf>
    <xf numFmtId="0" fontId="0" fillId="12" borderId="1" xfId="0" applyFill="1" applyBorder="1"/>
    <xf numFmtId="0" fontId="0" fillId="32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3" borderId="1" xfId="0" applyFill="1" applyBorder="1"/>
    <xf numFmtId="166" fontId="0" fillId="32" borderId="1" xfId="0" applyNumberFormat="1" applyFill="1" applyBorder="1"/>
    <xf numFmtId="0" fontId="0" fillId="32" borderId="1" xfId="0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7" fillId="28" borderId="0" xfId="0" applyFont="1" applyFill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7" borderId="3" xfId="0" applyFont="1" applyFill="1" applyBorder="1" applyAlignment="1">
      <alignment horizontal="center" wrapText="1"/>
    </xf>
    <xf numFmtId="0" fontId="1" fillId="27" borderId="8" xfId="0" applyFont="1" applyFill="1" applyBorder="1" applyAlignment="1">
      <alignment horizontal="center" wrapText="1"/>
    </xf>
    <xf numFmtId="0" fontId="1" fillId="27" borderId="9" xfId="0" applyFont="1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1" fillId="11" borderId="8" xfId="0" applyFont="1" applyFill="1" applyBorder="1" applyAlignment="1">
      <alignment horizontal="center" wrapText="1"/>
    </xf>
    <xf numFmtId="0" fontId="1" fillId="11" borderId="9" xfId="0" applyFont="1" applyFill="1" applyBorder="1" applyAlignment="1">
      <alignment horizontal="center" wrapText="1"/>
    </xf>
    <xf numFmtId="0" fontId="1" fillId="17" borderId="3" xfId="0" applyFont="1" applyFill="1" applyBorder="1" applyAlignment="1">
      <alignment horizontal="center" wrapText="1"/>
    </xf>
    <xf numFmtId="0" fontId="1" fillId="17" borderId="8" xfId="0" applyFont="1" applyFill="1" applyBorder="1" applyAlignment="1">
      <alignment horizontal="center" wrapText="1"/>
    </xf>
    <xf numFmtId="0" fontId="1" fillId="17" borderId="9" xfId="0" applyFont="1" applyFill="1" applyBorder="1" applyAlignment="1">
      <alignment horizontal="center" wrapText="1"/>
    </xf>
    <xf numFmtId="0" fontId="1" fillId="10" borderId="3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27" borderId="0" xfId="0" applyFill="1" applyAlignment="1">
      <alignment horizontal="center"/>
    </xf>
    <xf numFmtId="0" fontId="0" fillId="27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2" xfId="0" applyFill="1" applyBorder="1" applyAlignment="1">
      <alignment horizontal="center"/>
    </xf>
    <xf numFmtId="0" fontId="0" fillId="12" borderId="0" xfId="0" applyFill="1" applyAlignment="1">
      <alignment horizontal="center"/>
    </xf>
    <xf numFmtId="2" fontId="0" fillId="17" borderId="3" xfId="0" applyNumberFormat="1" applyFill="1" applyBorder="1" applyAlignment="1">
      <alignment horizontal="center"/>
    </xf>
    <xf numFmtId="2" fontId="0" fillId="17" borderId="9" xfId="0" applyNumberForma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4" fillId="32" borderId="5" xfId="0" applyFont="1" applyFill="1" applyBorder="1" applyAlignment="1">
      <alignment horizontal="center"/>
    </xf>
    <xf numFmtId="0" fontId="4" fillId="32" borderId="6" xfId="0" applyFont="1" applyFill="1" applyBorder="1" applyAlignment="1">
      <alignment horizontal="center"/>
    </xf>
    <xf numFmtId="0" fontId="0" fillId="32" borderId="14" xfId="0" applyFill="1" applyBorder="1" applyAlignment="1">
      <alignment horizontal="center"/>
    </xf>
    <xf numFmtId="0" fontId="0" fillId="32" borderId="7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14" borderId="9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4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Razon de humedad para la longitud de 10 cm, secado natural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 1, rep 1</c:v>
          </c:tx>
          <c:spPr>
            <a:ln w="19050">
              <a:noFill/>
            </a:ln>
          </c:spPr>
          <c:marker>
            <c:symbol val="diamond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nat'!$E$5:$AH$5</c:f>
              <c:numCache>
                <c:formatCode>General</c:formatCode>
                <c:ptCount val="30"/>
                <c:pt idx="0">
                  <c:v>1</c:v>
                </c:pt>
                <c:pt idx="1">
                  <c:v>0.75862068965517249</c:v>
                </c:pt>
                <c:pt idx="2">
                  <c:v>0.51724137931034486</c:v>
                </c:pt>
                <c:pt idx="3">
                  <c:v>0.31034482758620696</c:v>
                </c:pt>
                <c:pt idx="4">
                  <c:v>0.24137931034482757</c:v>
                </c:pt>
                <c:pt idx="5">
                  <c:v>0.13793103448275865</c:v>
                </c:pt>
                <c:pt idx="6">
                  <c:v>0.10344827586206898</c:v>
                </c:pt>
                <c:pt idx="7">
                  <c:v>3.4482758620689682E-2</c:v>
                </c:pt>
                <c:pt idx="8">
                  <c:v>3.4482758620689682E-2</c:v>
                </c:pt>
                <c:pt idx="9">
                  <c:v>3.4482758620689682E-2</c:v>
                </c:pt>
                <c:pt idx="10">
                  <c:v>3.4482758620689682E-2</c:v>
                </c:pt>
                <c:pt idx="11">
                  <c:v>3.4482758620689682E-2</c:v>
                </c:pt>
                <c:pt idx="12">
                  <c:v>0</c:v>
                </c:pt>
                <c:pt idx="13">
                  <c:v>3.4482758620689682E-2</c:v>
                </c:pt>
                <c:pt idx="14">
                  <c:v>3.4482758620689682E-2</c:v>
                </c:pt>
                <c:pt idx="15">
                  <c:v>6.8965517241379323E-2</c:v>
                </c:pt>
                <c:pt idx="16">
                  <c:v>3.4482758620689682E-2</c:v>
                </c:pt>
                <c:pt idx="17">
                  <c:v>3.4482758620689682E-2</c:v>
                </c:pt>
                <c:pt idx="18">
                  <c:v>3.4482758620689682E-2</c:v>
                </c:pt>
                <c:pt idx="19">
                  <c:v>3.4482758620689682E-2</c:v>
                </c:pt>
                <c:pt idx="20">
                  <c:v>6.8965517241379323E-2</c:v>
                </c:pt>
                <c:pt idx="21">
                  <c:v>3.4482758620689682E-2</c:v>
                </c:pt>
                <c:pt idx="22">
                  <c:v>3.4482758620689682E-2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3.4482758620689682E-2</c:v>
                </c:pt>
                <c:pt idx="29">
                  <c:v>6.8965517241379323E-2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A-418E-B8FD-CDEB7532AA03}"/>
            </c:ext>
          </c:extLst>
        </c:ser>
        <c:ser>
          <c:idx val="1"/>
          <c:order val="1"/>
          <c:tx>
            <c:v>Sup 1, rep 2</c:v>
          </c:tx>
          <c:spPr>
            <a:ln w="19050">
              <a:noFill/>
            </a:ln>
          </c:spPr>
          <c:marker>
            <c:symbol val="square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nat'!$E$6:$AH$6</c:f>
              <c:numCache>
                <c:formatCode>General</c:formatCode>
                <c:ptCount val="30"/>
                <c:pt idx="0">
                  <c:v>1</c:v>
                </c:pt>
                <c:pt idx="1">
                  <c:v>0.70833333333333326</c:v>
                </c:pt>
                <c:pt idx="2">
                  <c:v>0.41666666666666669</c:v>
                </c:pt>
                <c:pt idx="3">
                  <c:v>0.29166666666666663</c:v>
                </c:pt>
                <c:pt idx="4">
                  <c:v>0.24999999999999994</c:v>
                </c:pt>
                <c:pt idx="5">
                  <c:v>0.20833333333333334</c:v>
                </c:pt>
                <c:pt idx="6">
                  <c:v>0.16666666666666663</c:v>
                </c:pt>
                <c:pt idx="7">
                  <c:v>0.20833333333333334</c:v>
                </c:pt>
                <c:pt idx="8">
                  <c:v>0.12499999999999992</c:v>
                </c:pt>
                <c:pt idx="9">
                  <c:v>0.16666666666666663</c:v>
                </c:pt>
                <c:pt idx="10">
                  <c:v>0</c:v>
                </c:pt>
                <c:pt idx="11">
                  <c:v>0</c:v>
                </c:pt>
                <c:pt idx="12">
                  <c:v>4.1666666666666616E-2</c:v>
                </c:pt>
                <c:pt idx="13">
                  <c:v>4.1666666666666616E-2</c:v>
                </c:pt>
                <c:pt idx="14">
                  <c:v>4.1666666666666616E-2</c:v>
                </c:pt>
                <c:pt idx="15">
                  <c:v>0.12499999999999992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4.1666666666666616E-2</c:v>
                </c:pt>
                <c:pt idx="20">
                  <c:v>8.3333333333333315E-2</c:v>
                </c:pt>
                <c:pt idx="21">
                  <c:v>4.1666666666666616E-2</c:v>
                </c:pt>
                <c:pt idx="22">
                  <c:v>4.1666666666666616E-2</c:v>
                </c:pt>
                <c:pt idx="23">
                  <c:v>4.1666666666666616E-2</c:v>
                </c:pt>
                <c:pt idx="24">
                  <c:v>4.1666666666666616E-2</c:v>
                </c:pt>
                <c:pt idx="25">
                  <c:v>4.1666666666666616E-2</c:v>
                </c:pt>
                <c:pt idx="26">
                  <c:v>4.1666666666666616E-2</c:v>
                </c:pt>
                <c:pt idx="27">
                  <c:v>4.1666666666666616E-2</c:v>
                </c:pt>
                <c:pt idx="28">
                  <c:v>8.3333333333333315E-2</c:v>
                </c:pt>
                <c:pt idx="29">
                  <c:v>0.12499999999999992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A-418E-B8FD-CDEB7532AA03}"/>
            </c:ext>
          </c:extLst>
        </c:ser>
        <c:ser>
          <c:idx val="2"/>
          <c:order val="2"/>
          <c:tx>
            <c:v>Sup 1, rep 3</c:v>
          </c:tx>
          <c:spPr>
            <a:ln w="19050">
              <a:noFill/>
            </a:ln>
          </c:spPr>
          <c:marker>
            <c:symbol val="triangle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nat'!$E$7:$AH$7</c:f>
              <c:numCache>
                <c:formatCode>General</c:formatCode>
                <c:ptCount val="30"/>
                <c:pt idx="0">
                  <c:v>1</c:v>
                </c:pt>
                <c:pt idx="1">
                  <c:v>0.87499999999999978</c:v>
                </c:pt>
                <c:pt idx="2">
                  <c:v>0.62499999999999978</c:v>
                </c:pt>
                <c:pt idx="3">
                  <c:v>0.62499999999999978</c:v>
                </c:pt>
                <c:pt idx="4">
                  <c:v>0.54166666666666663</c:v>
                </c:pt>
                <c:pt idx="5">
                  <c:v>0.4583333333333332</c:v>
                </c:pt>
                <c:pt idx="6">
                  <c:v>0.37499999999999989</c:v>
                </c:pt>
                <c:pt idx="7">
                  <c:v>0.33333333333333326</c:v>
                </c:pt>
                <c:pt idx="8">
                  <c:v>0.29166666666666657</c:v>
                </c:pt>
                <c:pt idx="9">
                  <c:v>0.29166666666666657</c:v>
                </c:pt>
                <c:pt idx="10">
                  <c:v>0.29166666666666657</c:v>
                </c:pt>
                <c:pt idx="11">
                  <c:v>0.20833333333333331</c:v>
                </c:pt>
                <c:pt idx="12">
                  <c:v>0.1666666666666666</c:v>
                </c:pt>
                <c:pt idx="13">
                  <c:v>0.1666666666666666</c:v>
                </c:pt>
                <c:pt idx="14">
                  <c:v>8.3333333333333301E-2</c:v>
                </c:pt>
                <c:pt idx="15">
                  <c:v>0.125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8.3333333333333301E-2</c:v>
                </c:pt>
                <c:pt idx="19">
                  <c:v>8.3333333333333301E-2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8.3333333333333301E-2</c:v>
                </c:pt>
                <c:pt idx="27">
                  <c:v>4.166666666666665E-2</c:v>
                </c:pt>
                <c:pt idx="28">
                  <c:v>0</c:v>
                </c:pt>
                <c:pt idx="29">
                  <c:v>8.3333333333333301E-2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BA-418E-B8FD-CDEB7532AA03}"/>
            </c:ext>
          </c:extLst>
        </c:ser>
        <c:ser>
          <c:idx val="3"/>
          <c:order val="3"/>
          <c:tx>
            <c:v>Sup 2, rep 1</c:v>
          </c:tx>
          <c:spPr>
            <a:ln w="19050">
              <a:noFill/>
            </a:ln>
          </c:spPr>
          <c:marker>
            <c:symbol val="x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nat'!$E$8:$AH$8</c:f>
              <c:numCache>
                <c:formatCode>General</c:formatCode>
                <c:ptCount val="30"/>
                <c:pt idx="0">
                  <c:v>1</c:v>
                </c:pt>
                <c:pt idx="1">
                  <c:v>0.69565217391304346</c:v>
                </c:pt>
                <c:pt idx="2">
                  <c:v>0.43478260869565222</c:v>
                </c:pt>
                <c:pt idx="3">
                  <c:v>0.17391304347826086</c:v>
                </c:pt>
                <c:pt idx="4">
                  <c:v>8.6956521739130432E-2</c:v>
                </c:pt>
                <c:pt idx="5">
                  <c:v>4.3478260869565216E-2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4.3478260869565216E-2</c:v>
                </c:pt>
                <c:pt idx="14">
                  <c:v>0.17391304347826086</c:v>
                </c:pt>
                <c:pt idx="15">
                  <c:v>8.6956521739130432E-2</c:v>
                </c:pt>
                <c:pt idx="16">
                  <c:v>4.3478260869565216E-2</c:v>
                </c:pt>
                <c:pt idx="17">
                  <c:v>4.3478260869565216E-2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4.3478260869565216E-2</c:v>
                </c:pt>
                <c:pt idx="22">
                  <c:v>4.3478260869565216E-2</c:v>
                </c:pt>
                <c:pt idx="23">
                  <c:v>4.3478260869565216E-2</c:v>
                </c:pt>
                <c:pt idx="24">
                  <c:v>4.3478260869565216E-2</c:v>
                </c:pt>
                <c:pt idx="25">
                  <c:v>4.3478260869565216E-2</c:v>
                </c:pt>
                <c:pt idx="26">
                  <c:v>4.3478260869565216E-2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BA-418E-B8FD-CDEB7532AA03}"/>
            </c:ext>
          </c:extLst>
        </c:ser>
        <c:ser>
          <c:idx val="4"/>
          <c:order val="4"/>
          <c:tx>
            <c:v>Sup 2, rep 2</c:v>
          </c:tx>
          <c:spPr>
            <a:ln w="19050">
              <a:noFill/>
            </a:ln>
          </c:spPr>
          <c:marker>
            <c:symbol val="star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nat'!$E$9:$AH$9</c:f>
              <c:numCache>
                <c:formatCode>General</c:formatCode>
                <c:ptCount val="30"/>
                <c:pt idx="0">
                  <c:v>1</c:v>
                </c:pt>
                <c:pt idx="1">
                  <c:v>0.68181818181818188</c:v>
                </c:pt>
                <c:pt idx="2">
                  <c:v>0.40909090909090912</c:v>
                </c:pt>
                <c:pt idx="3">
                  <c:v>0.13636363636363641</c:v>
                </c:pt>
                <c:pt idx="4">
                  <c:v>9.0909090909090953E-2</c:v>
                </c:pt>
                <c:pt idx="5">
                  <c:v>4.5454545454545449E-2</c:v>
                </c:pt>
                <c:pt idx="6">
                  <c:v>0</c:v>
                </c:pt>
                <c:pt idx="7">
                  <c:v>4.5454545454545449E-2</c:v>
                </c:pt>
                <c:pt idx="8">
                  <c:v>4.5454545454545449E-2</c:v>
                </c:pt>
                <c:pt idx="9">
                  <c:v>4.5454545454545449E-2</c:v>
                </c:pt>
                <c:pt idx="10">
                  <c:v>4.5454545454545449E-2</c:v>
                </c:pt>
                <c:pt idx="11">
                  <c:v>4.5454545454545449E-2</c:v>
                </c:pt>
                <c:pt idx="12">
                  <c:v>4.5454545454545449E-2</c:v>
                </c:pt>
                <c:pt idx="13">
                  <c:v>9.0909090909090953E-2</c:v>
                </c:pt>
                <c:pt idx="14">
                  <c:v>4.5454545454545449E-2</c:v>
                </c:pt>
                <c:pt idx="15">
                  <c:v>9.0909090909090953E-2</c:v>
                </c:pt>
                <c:pt idx="16">
                  <c:v>9.0909090909090953E-2</c:v>
                </c:pt>
                <c:pt idx="17">
                  <c:v>4.5454545454545449E-2</c:v>
                </c:pt>
                <c:pt idx="18">
                  <c:v>4.5454545454545449E-2</c:v>
                </c:pt>
                <c:pt idx="19">
                  <c:v>4.5454545454545449E-2</c:v>
                </c:pt>
                <c:pt idx="20">
                  <c:v>4.5454545454545449E-2</c:v>
                </c:pt>
                <c:pt idx="21">
                  <c:v>9.0909090909090953E-2</c:v>
                </c:pt>
                <c:pt idx="22">
                  <c:v>4.5454545454545449E-2</c:v>
                </c:pt>
                <c:pt idx="23">
                  <c:v>4.5454545454545449E-2</c:v>
                </c:pt>
                <c:pt idx="24">
                  <c:v>4.5454545454545449E-2</c:v>
                </c:pt>
                <c:pt idx="25">
                  <c:v>4.5454545454545449E-2</c:v>
                </c:pt>
                <c:pt idx="26">
                  <c:v>4.5454545454545449E-2</c:v>
                </c:pt>
                <c:pt idx="27">
                  <c:v>4.5454545454545449E-2</c:v>
                </c:pt>
                <c:pt idx="28">
                  <c:v>4.5454545454545449E-2</c:v>
                </c:pt>
                <c:pt idx="29">
                  <c:v>4.5454545454545449E-2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BA-418E-B8FD-CDEB7532AA03}"/>
            </c:ext>
          </c:extLst>
        </c:ser>
        <c:ser>
          <c:idx val="5"/>
          <c:order val="5"/>
          <c:tx>
            <c:v>Sup 2, rep 3</c:v>
          </c:tx>
          <c:spPr>
            <a:ln w="19050">
              <a:noFill/>
            </a:ln>
          </c:spPr>
          <c:marker>
            <c:symbol val="circle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nat'!$E$10:$AH$10</c:f>
              <c:numCache>
                <c:formatCode>General</c:formatCode>
                <c:ptCount val="30"/>
                <c:pt idx="0">
                  <c:v>1</c:v>
                </c:pt>
                <c:pt idx="1">
                  <c:v>0.77777777777777779</c:v>
                </c:pt>
                <c:pt idx="2">
                  <c:v>0.61111111111111105</c:v>
                </c:pt>
                <c:pt idx="3">
                  <c:v>0.44444444444444442</c:v>
                </c:pt>
                <c:pt idx="4">
                  <c:v>0.27777777777777779</c:v>
                </c:pt>
                <c:pt idx="5">
                  <c:v>0.22222222222222218</c:v>
                </c:pt>
                <c:pt idx="6">
                  <c:v>0.16666666666666669</c:v>
                </c:pt>
                <c:pt idx="7">
                  <c:v>0.11111111111111109</c:v>
                </c:pt>
                <c:pt idx="8">
                  <c:v>0.11111111111111109</c:v>
                </c:pt>
                <c:pt idx="9">
                  <c:v>0.11111111111111109</c:v>
                </c:pt>
                <c:pt idx="10">
                  <c:v>0.11111111111111109</c:v>
                </c:pt>
                <c:pt idx="11">
                  <c:v>0.11111111111111109</c:v>
                </c:pt>
                <c:pt idx="12">
                  <c:v>0.11111111111111109</c:v>
                </c:pt>
                <c:pt idx="13">
                  <c:v>0</c:v>
                </c:pt>
                <c:pt idx="14">
                  <c:v>5.5555555555555546E-2</c:v>
                </c:pt>
                <c:pt idx="15">
                  <c:v>5.5555555555555546E-2</c:v>
                </c:pt>
                <c:pt idx="16">
                  <c:v>5.5555555555555546E-2</c:v>
                </c:pt>
                <c:pt idx="17">
                  <c:v>5.5555555555555546E-2</c:v>
                </c:pt>
                <c:pt idx="18">
                  <c:v>5.5555555555555546E-2</c:v>
                </c:pt>
                <c:pt idx="19">
                  <c:v>5.5555555555555546E-2</c:v>
                </c:pt>
                <c:pt idx="20">
                  <c:v>5.5555555555555546E-2</c:v>
                </c:pt>
                <c:pt idx="21">
                  <c:v>5.5555555555555546E-2</c:v>
                </c:pt>
                <c:pt idx="22">
                  <c:v>5.5555555555555546E-2</c:v>
                </c:pt>
                <c:pt idx="23">
                  <c:v>5.5555555555555546E-2</c:v>
                </c:pt>
                <c:pt idx="24">
                  <c:v>5.5555555555555546E-2</c:v>
                </c:pt>
                <c:pt idx="25">
                  <c:v>5.5555555555555546E-2</c:v>
                </c:pt>
                <c:pt idx="26">
                  <c:v>5.5555555555555546E-2</c:v>
                </c:pt>
                <c:pt idx="27">
                  <c:v>5.5555555555555546E-2</c:v>
                </c:pt>
                <c:pt idx="28">
                  <c:v>5.5555555555555546E-2</c:v>
                </c:pt>
                <c:pt idx="29">
                  <c:v>5.5555555555555546E-2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BA-418E-B8FD-CDEB7532AA03}"/>
            </c:ext>
          </c:extLst>
        </c:ser>
        <c:ser>
          <c:idx val="6"/>
          <c:order val="6"/>
          <c:tx>
            <c:v>Sup 3, rep 1</c:v>
          </c:tx>
          <c:spPr>
            <a:ln w="19050">
              <a:noFill/>
            </a:ln>
          </c:spPr>
          <c:marker>
            <c:symbol val="plus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nat'!$E$11:$AH$11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0.82608695652173914</c:v>
                </c:pt>
                <c:pt idx="3">
                  <c:v>0.82608695652173914</c:v>
                </c:pt>
                <c:pt idx="4">
                  <c:v>0.73913043478260887</c:v>
                </c:pt>
                <c:pt idx="5">
                  <c:v>0.56521739130434778</c:v>
                </c:pt>
                <c:pt idx="6">
                  <c:v>0.47826086956521746</c:v>
                </c:pt>
                <c:pt idx="7">
                  <c:v>0.39130434782608697</c:v>
                </c:pt>
                <c:pt idx="8">
                  <c:v>0.3043478260869566</c:v>
                </c:pt>
                <c:pt idx="9">
                  <c:v>0.20869565217391306</c:v>
                </c:pt>
                <c:pt idx="10">
                  <c:v>9.5652173913043467E-2</c:v>
                </c:pt>
                <c:pt idx="11">
                  <c:v>0.10434782608695653</c:v>
                </c:pt>
                <c:pt idx="12">
                  <c:v>0</c:v>
                </c:pt>
                <c:pt idx="13">
                  <c:v>6.0869565217391265E-2</c:v>
                </c:pt>
                <c:pt idx="14">
                  <c:v>0.13043478260869568</c:v>
                </c:pt>
                <c:pt idx="15">
                  <c:v>0.11304347826086958</c:v>
                </c:pt>
                <c:pt idx="16">
                  <c:v>9.5652173913043467E-2</c:v>
                </c:pt>
                <c:pt idx="17">
                  <c:v>8.6956521739130418E-2</c:v>
                </c:pt>
                <c:pt idx="18">
                  <c:v>4.3478260869565258E-2</c:v>
                </c:pt>
                <c:pt idx="19">
                  <c:v>4.3478260869565258E-2</c:v>
                </c:pt>
                <c:pt idx="20">
                  <c:v>8.6956521739130523E-3</c:v>
                </c:pt>
                <c:pt idx="21">
                  <c:v>8.6956521739130523E-3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BA-418E-B8FD-CDEB7532AA03}"/>
            </c:ext>
          </c:extLst>
        </c:ser>
        <c:ser>
          <c:idx val="7"/>
          <c:order val="7"/>
          <c:tx>
            <c:v>Sup 3, rep 2</c:v>
          </c:tx>
          <c:spPr>
            <a:ln w="19050">
              <a:noFill/>
            </a:ln>
          </c:spP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nat'!$E$12:$AH$12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0.76923076923076916</c:v>
                </c:pt>
                <c:pt idx="3">
                  <c:v>0.46153846153846156</c:v>
                </c:pt>
                <c:pt idx="4">
                  <c:v>0.30769230769230771</c:v>
                </c:pt>
                <c:pt idx="5">
                  <c:v>0.23076923076923078</c:v>
                </c:pt>
                <c:pt idx="6">
                  <c:v>0.30769230769230771</c:v>
                </c:pt>
                <c:pt idx="7">
                  <c:v>0.30769230769230771</c:v>
                </c:pt>
                <c:pt idx="8">
                  <c:v>0.30769230769230771</c:v>
                </c:pt>
                <c:pt idx="9">
                  <c:v>0.30769230769230771</c:v>
                </c:pt>
                <c:pt idx="10">
                  <c:v>0.30769230769230771</c:v>
                </c:pt>
                <c:pt idx="11">
                  <c:v>0.23076923076923078</c:v>
                </c:pt>
                <c:pt idx="12">
                  <c:v>0.23076923076923078</c:v>
                </c:pt>
                <c:pt idx="13">
                  <c:v>0.23076923076923078</c:v>
                </c:pt>
                <c:pt idx="14">
                  <c:v>7.69230769230769E-2</c:v>
                </c:pt>
                <c:pt idx="15">
                  <c:v>7.69230769230769E-2</c:v>
                </c:pt>
                <c:pt idx="16">
                  <c:v>0.1538461538461538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7.69230769230769E-2</c:v>
                </c:pt>
                <c:pt idx="22">
                  <c:v>0.1538461538461538</c:v>
                </c:pt>
                <c:pt idx="23">
                  <c:v>0.1538461538461538</c:v>
                </c:pt>
                <c:pt idx="24">
                  <c:v>7.69230769230769E-2</c:v>
                </c:pt>
                <c:pt idx="25">
                  <c:v>7.69230769230769E-2</c:v>
                </c:pt>
                <c:pt idx="26">
                  <c:v>7.69230769230769E-2</c:v>
                </c:pt>
                <c:pt idx="27">
                  <c:v>7.69230769230769E-2</c:v>
                </c:pt>
                <c:pt idx="28">
                  <c:v>0.1538461538461538</c:v>
                </c:pt>
                <c:pt idx="29">
                  <c:v>7.69230769230769E-2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BA-418E-B8FD-CDEB7532AA03}"/>
            </c:ext>
          </c:extLst>
        </c:ser>
        <c:ser>
          <c:idx val="8"/>
          <c:order val="8"/>
          <c:tx>
            <c:v>Sup 3, rep 3</c:v>
          </c:tx>
          <c:spPr>
            <a:ln w="19050">
              <a:noFill/>
            </a:ln>
          </c:spPr>
          <c:marker>
            <c:symbol val="dash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nat'!$E$13:$AH$13</c:f>
              <c:numCache>
                <c:formatCode>General</c:formatCode>
                <c:ptCount val="30"/>
                <c:pt idx="0">
                  <c:v>1</c:v>
                </c:pt>
                <c:pt idx="1">
                  <c:v>0.91666666666666674</c:v>
                </c:pt>
                <c:pt idx="2">
                  <c:v>0.66666666666666674</c:v>
                </c:pt>
                <c:pt idx="3">
                  <c:v>0.625</c:v>
                </c:pt>
                <c:pt idx="4">
                  <c:v>0.50833333333333341</c:v>
                </c:pt>
                <c:pt idx="5">
                  <c:v>0.29166666666666669</c:v>
                </c:pt>
                <c:pt idx="6">
                  <c:v>0.33333333333333337</c:v>
                </c:pt>
                <c:pt idx="7">
                  <c:v>0.3</c:v>
                </c:pt>
                <c:pt idx="8">
                  <c:v>0.16666666666666663</c:v>
                </c:pt>
                <c:pt idx="9">
                  <c:v>8.3333333333333315E-2</c:v>
                </c:pt>
                <c:pt idx="10">
                  <c:v>7.4999999999999983E-2</c:v>
                </c:pt>
                <c:pt idx="11">
                  <c:v>0</c:v>
                </c:pt>
                <c:pt idx="12">
                  <c:v>8.3333333333333315E-2</c:v>
                </c:pt>
                <c:pt idx="13">
                  <c:v>0.16666666666666663</c:v>
                </c:pt>
                <c:pt idx="14">
                  <c:v>8.3333333333333315E-2</c:v>
                </c:pt>
                <c:pt idx="15">
                  <c:v>9.166666666666666E-2</c:v>
                </c:pt>
                <c:pt idx="16">
                  <c:v>8.3333333333333315E-2</c:v>
                </c:pt>
                <c:pt idx="17">
                  <c:v>7.4999999999999983E-2</c:v>
                </c:pt>
                <c:pt idx="18">
                  <c:v>0</c:v>
                </c:pt>
                <c:pt idx="19">
                  <c:v>3.3333333333333368E-2</c:v>
                </c:pt>
                <c:pt idx="20">
                  <c:v>0</c:v>
                </c:pt>
                <c:pt idx="21">
                  <c:v>4.1666666666666706E-2</c:v>
                </c:pt>
                <c:pt idx="22">
                  <c:v>8.3333333333333315E-2</c:v>
                </c:pt>
                <c:pt idx="23">
                  <c:v>8.3333333333333315E-2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CBA-418E-B8FD-CDEB7532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69568"/>
        <c:axId val="159879936"/>
      </c:scatterChart>
      <c:valAx>
        <c:axId val="15986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Tirempo (dias)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9879936"/>
        <c:crosses val="autoZero"/>
        <c:crossBetween val="midCat"/>
      </c:valAx>
      <c:valAx>
        <c:axId val="15987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Razon de humedad (adm)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986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EC" sz="1200"/>
              <a:t>Razon de humedad para diferentes longitudes</a:t>
            </a:r>
            <a:r>
              <a:rPr lang="es-EC" sz="1200" baseline="0"/>
              <a:t> </a:t>
            </a:r>
            <a:r>
              <a:rPr lang="es-EC" sz="1200"/>
              <a:t>y hojas  de residuos de agucate secados en estufa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7828176294654"/>
          <c:y val="0.14080298356865975"/>
          <c:w val="0.87038286962590827"/>
          <c:h val="0.61154217036739023"/>
        </c:manualLayout>
      </c:layout>
      <c:scatterChart>
        <c:scatterStyle val="lineMarker"/>
        <c:varyColors val="0"/>
        <c:ser>
          <c:idx val="7"/>
          <c:order val="0"/>
          <c:tx>
            <c:strRef>
              <c:f>'Razon humedad sec horno'!$B$8:$C$8</c:f>
              <c:strCache>
                <c:ptCount val="2"/>
                <c:pt idx="0">
                  <c:v>Longitud 10  cm</c:v>
                </c:pt>
              </c:strCache>
            </c:strRef>
          </c:tx>
          <c:spPr>
            <a:ln w="19050">
              <a:noFill/>
            </a:ln>
          </c:spPr>
          <c:marker>
            <c:symbol val="dot"/>
            <c:size val="2"/>
          </c:marker>
          <c:xVal>
            <c:numRef>
              <c:f>'Razon humedad sec horno'!$D$4:$AB$4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'Razon humedad sec horno'!$D$8:$AB$8</c:f>
              <c:numCache>
                <c:formatCode>General</c:formatCode>
                <c:ptCount val="25"/>
                <c:pt idx="0">
                  <c:v>1</c:v>
                </c:pt>
                <c:pt idx="1">
                  <c:v>0.81894166310084149</c:v>
                </c:pt>
                <c:pt idx="2">
                  <c:v>0.67300396080883884</c:v>
                </c:pt>
                <c:pt idx="3">
                  <c:v>0.54523112032739762</c:v>
                </c:pt>
                <c:pt idx="4">
                  <c:v>0.44844914036184896</c:v>
                </c:pt>
                <c:pt idx="5">
                  <c:v>0.35019474891105196</c:v>
                </c:pt>
                <c:pt idx="6">
                  <c:v>0.26423312816124117</c:v>
                </c:pt>
                <c:pt idx="7">
                  <c:v>0.2127623624414382</c:v>
                </c:pt>
                <c:pt idx="8">
                  <c:v>0.17667621210625062</c:v>
                </c:pt>
                <c:pt idx="9">
                  <c:v>0.11635561699746551</c:v>
                </c:pt>
                <c:pt idx="10">
                  <c:v>6.4884851277662581E-2</c:v>
                </c:pt>
                <c:pt idx="11">
                  <c:v>3.0238197118813277E-2</c:v>
                </c:pt>
                <c:pt idx="12">
                  <c:v>2.210811581800028E-2</c:v>
                </c:pt>
                <c:pt idx="13">
                  <c:v>1.3978034517187266E-2</c:v>
                </c:pt>
                <c:pt idx="14">
                  <c:v>5.8479532163742479E-3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0-4D3D-8D7B-B02CF25EAA79}"/>
            </c:ext>
          </c:extLst>
        </c:ser>
        <c:ser>
          <c:idx val="8"/>
          <c:order val="1"/>
          <c:tx>
            <c:strRef>
              <c:f>'Razon humedad sec horno'!$B$12:$C$12</c:f>
              <c:strCache>
                <c:ptCount val="2"/>
                <c:pt idx="0">
                  <c:v>Longitud 20 cm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2"/>
          </c:marker>
          <c:xVal>
            <c:numRef>
              <c:f>'Razon humedad sec horno'!$D$4:$AB$4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'Razon humedad sec horno'!$D$12:$AB$12</c:f>
              <c:numCache>
                <c:formatCode>General</c:formatCode>
                <c:ptCount val="25"/>
                <c:pt idx="0">
                  <c:v>1</c:v>
                </c:pt>
                <c:pt idx="1">
                  <c:v>0.92924157103261595</c:v>
                </c:pt>
                <c:pt idx="2">
                  <c:v>0.84956171523335711</c:v>
                </c:pt>
                <c:pt idx="3">
                  <c:v>0.79844036560454479</c:v>
                </c:pt>
                <c:pt idx="4">
                  <c:v>0.75651214457184601</c:v>
                </c:pt>
                <c:pt idx="5">
                  <c:v>0.6798690530033813</c:v>
                </c:pt>
                <c:pt idx="6">
                  <c:v>0.66535951610578481</c:v>
                </c:pt>
                <c:pt idx="7">
                  <c:v>0.61169510423241769</c:v>
                </c:pt>
                <c:pt idx="8">
                  <c:v>0.54310531922472227</c:v>
                </c:pt>
                <c:pt idx="9">
                  <c:v>0.47954615865063627</c:v>
                </c:pt>
                <c:pt idx="10">
                  <c:v>0.42026050235005458</c:v>
                </c:pt>
                <c:pt idx="11">
                  <c:v>0.36481014839223797</c:v>
                </c:pt>
                <c:pt idx="12">
                  <c:v>0.30119548776265193</c:v>
                </c:pt>
                <c:pt idx="13">
                  <c:v>0.22508751613229228</c:v>
                </c:pt>
                <c:pt idx="14">
                  <c:v>0.16574635977621055</c:v>
                </c:pt>
                <c:pt idx="15">
                  <c:v>9.7802694817620203E-2</c:v>
                </c:pt>
                <c:pt idx="16">
                  <c:v>8.4432979955368026E-2</c:v>
                </c:pt>
                <c:pt idx="17">
                  <c:v>1.5308075009567547E-2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0-4D3D-8D7B-B02CF25EAA79}"/>
            </c:ext>
          </c:extLst>
        </c:ser>
        <c:ser>
          <c:idx val="0"/>
          <c:order val="2"/>
          <c:tx>
            <c:strRef>
              <c:f>'Razon humedad sec horno'!$B$16:$C$16</c:f>
              <c:strCache>
                <c:ptCount val="2"/>
                <c:pt idx="0">
                  <c:v>Longitud 30 cm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2"/>
          </c:marker>
          <c:xVal>
            <c:numRef>
              <c:f>'Razon humedad sec horno'!$D$4:$AB$4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'Razon humedad sec horno'!$D$16:$AB$16</c:f>
              <c:numCache>
                <c:formatCode>General</c:formatCode>
                <c:ptCount val="25"/>
                <c:pt idx="0">
                  <c:v>1</c:v>
                </c:pt>
                <c:pt idx="1">
                  <c:v>0.81294700226739058</c:v>
                </c:pt>
                <c:pt idx="2">
                  <c:v>0.73248995821811358</c:v>
                </c:pt>
                <c:pt idx="3">
                  <c:v>0.68847320060912287</c:v>
                </c:pt>
                <c:pt idx="4">
                  <c:v>0.6223003249702278</c:v>
                </c:pt>
                <c:pt idx="5">
                  <c:v>0.58449169856936845</c:v>
                </c:pt>
                <c:pt idx="6">
                  <c:v>0.53473329565562555</c:v>
                </c:pt>
                <c:pt idx="7">
                  <c:v>0.50316391821246198</c:v>
                </c:pt>
                <c:pt idx="8">
                  <c:v>0.45337439754915482</c:v>
                </c:pt>
                <c:pt idx="9">
                  <c:v>0.36786198072605841</c:v>
                </c:pt>
                <c:pt idx="10">
                  <c:v>0.26492222244649422</c:v>
                </c:pt>
                <c:pt idx="11">
                  <c:v>0.21429308322512206</c:v>
                </c:pt>
                <c:pt idx="12">
                  <c:v>9.8845952001291801E-2</c:v>
                </c:pt>
                <c:pt idx="13">
                  <c:v>8.5823313978653767E-2</c:v>
                </c:pt>
                <c:pt idx="14">
                  <c:v>6.9766555203448363E-2</c:v>
                </c:pt>
                <c:pt idx="15">
                  <c:v>4.1666666666666657E-2</c:v>
                </c:pt>
                <c:pt idx="16">
                  <c:v>2.8270895989342574E-2</c:v>
                </c:pt>
                <c:pt idx="17">
                  <c:v>1.2245254963701548E-2</c:v>
                </c:pt>
                <c:pt idx="18">
                  <c:v>1.2245254963701548E-2</c:v>
                </c:pt>
                <c:pt idx="19">
                  <c:v>1.5481500918394108E-2</c:v>
                </c:pt>
                <c:pt idx="20">
                  <c:v>1.5481500918394108E-2</c:v>
                </c:pt>
                <c:pt idx="21">
                  <c:v>1.5481500918394108E-2</c:v>
                </c:pt>
                <c:pt idx="22">
                  <c:v>1.5481500918394108E-2</c:v>
                </c:pt>
                <c:pt idx="23">
                  <c:v>1.5481500918394108E-2</c:v>
                </c:pt>
                <c:pt idx="24">
                  <c:v>1.5481500918394108E-2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0-4D3D-8D7B-B02CF25EAA79}"/>
            </c:ext>
          </c:extLst>
        </c:ser>
        <c:ser>
          <c:idx val="9"/>
          <c:order val="3"/>
          <c:tx>
            <c:v>Hojas rep 1</c:v>
          </c:tx>
          <c:spPr>
            <a:ln w="19050">
              <a:noFill/>
            </a:ln>
          </c:spPr>
          <c:marker>
            <c:symbol val="diamond"/>
            <c:size val="2"/>
          </c:marker>
          <c:xVal>
            <c:numRef>
              <c:f>'Razon humedad sec horno'!$D$20:$AB$20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'Razon humedad sec horno'!$D$21:$AB$21</c:f>
              <c:numCache>
                <c:formatCode>General</c:formatCode>
                <c:ptCount val="25"/>
                <c:pt idx="0">
                  <c:v>1</c:v>
                </c:pt>
                <c:pt idx="1">
                  <c:v>6.6666666666666652E-2</c:v>
                </c:pt>
                <c:pt idx="2">
                  <c:v>3.3333333333333368E-2</c:v>
                </c:pt>
                <c:pt idx="3">
                  <c:v>3.3333333333333368E-2</c:v>
                </c:pt>
                <c:pt idx="4">
                  <c:v>3.3333333333333368E-2</c:v>
                </c:pt>
                <c:pt idx="5">
                  <c:v>3.3333333333333368E-2</c:v>
                </c:pt>
                <c:pt idx="6">
                  <c:v>3.3333333333333368E-2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3.3333333333333368E-2</c:v>
                </c:pt>
                <c:pt idx="15">
                  <c:v>3.3333333333333368E-2</c:v>
                </c:pt>
                <c:pt idx="16">
                  <c:v>3.3333333333333368E-2</c:v>
                </c:pt>
                <c:pt idx="17">
                  <c:v>3.3333333333333368E-2</c:v>
                </c:pt>
                <c:pt idx="18">
                  <c:v>3.3333333333333368E-2</c:v>
                </c:pt>
                <c:pt idx="19">
                  <c:v>3.3333333333333368E-2</c:v>
                </c:pt>
                <c:pt idx="20">
                  <c:v>3.3333333333333368E-2</c:v>
                </c:pt>
                <c:pt idx="21">
                  <c:v>3.3333333333333368E-2</c:v>
                </c:pt>
                <c:pt idx="22">
                  <c:v>3.3333333333333368E-2</c:v>
                </c:pt>
                <c:pt idx="23">
                  <c:v>3.3333333333333368E-2</c:v>
                </c:pt>
                <c:pt idx="24">
                  <c:v>3.3333333333333368E-2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E0-4D3D-8D7B-B02CF25EAA79}"/>
            </c:ext>
          </c:extLst>
        </c:ser>
        <c:ser>
          <c:idx val="10"/>
          <c:order val="4"/>
          <c:tx>
            <c:v>hojas rep 2</c:v>
          </c:tx>
          <c:spPr>
            <a:ln w="19050">
              <a:noFill/>
            </a:ln>
          </c:spPr>
          <c:marker>
            <c:symbol val="square"/>
            <c:size val="2"/>
          </c:marker>
          <c:xVal>
            <c:numRef>
              <c:f>'Razon humedad sec horno'!$D$20:$AB$20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'Razon humedad sec horno'!$D$22:$AB$22</c:f>
              <c:numCache>
                <c:formatCode>General</c:formatCode>
                <c:ptCount val="25"/>
                <c:pt idx="0">
                  <c:v>1</c:v>
                </c:pt>
                <c:pt idx="1">
                  <c:v>5.8823529411764754E-2</c:v>
                </c:pt>
                <c:pt idx="2">
                  <c:v>5.8823529411764754E-2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E0-4D3D-8D7B-B02CF25EA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85184"/>
        <c:axId val="165087104"/>
      </c:scatterChart>
      <c:valAx>
        <c:axId val="1650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Tiempo 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5087104"/>
        <c:crosses val="autoZero"/>
        <c:crossBetween val="midCat"/>
      </c:valAx>
      <c:valAx>
        <c:axId val="165087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Razon de humedad MR (adm)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50851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s-EC" sz="1200"/>
              <a:t>Razon de humedad para diferentes longitudes</a:t>
            </a:r>
            <a:r>
              <a:rPr lang="es-EC" sz="1200" baseline="0"/>
              <a:t> </a:t>
            </a:r>
            <a:r>
              <a:rPr lang="es-EC" sz="1200"/>
              <a:t>y hojas  de residuos de agucate secados en estufa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7828176294654"/>
          <c:y val="0.14080298356865975"/>
          <c:w val="0.87038286962590827"/>
          <c:h val="0.6115421703673902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'Razon humedad sec horno'!$B$8:$C$8</c:f>
              <c:strCache>
                <c:ptCount val="2"/>
                <c:pt idx="0">
                  <c:v>Longitud 10  cm</c:v>
                </c:pt>
              </c:strCache>
            </c:strRef>
          </c:tx>
          <c:marker>
            <c:symbol val="dot"/>
            <c:size val="2"/>
          </c:marker>
          <c:xVal>
            <c:numRef>
              <c:f>'Razon humedad sec horno'!$D$4:$AB$4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'Razon humedad sec horno'!$D$8:$AB$8</c:f>
              <c:numCache>
                <c:formatCode>General</c:formatCode>
                <c:ptCount val="25"/>
                <c:pt idx="0">
                  <c:v>1</c:v>
                </c:pt>
                <c:pt idx="1">
                  <c:v>0.81894166310084149</c:v>
                </c:pt>
                <c:pt idx="2">
                  <c:v>0.67300396080883884</c:v>
                </c:pt>
                <c:pt idx="3">
                  <c:v>0.54523112032739762</c:v>
                </c:pt>
                <c:pt idx="4">
                  <c:v>0.44844914036184896</c:v>
                </c:pt>
                <c:pt idx="5">
                  <c:v>0.35019474891105196</c:v>
                </c:pt>
                <c:pt idx="6">
                  <c:v>0.26423312816124117</c:v>
                </c:pt>
                <c:pt idx="7">
                  <c:v>0.2127623624414382</c:v>
                </c:pt>
                <c:pt idx="8">
                  <c:v>0.17667621210625062</c:v>
                </c:pt>
                <c:pt idx="9">
                  <c:v>0.11635561699746551</c:v>
                </c:pt>
                <c:pt idx="10">
                  <c:v>6.4884851277662581E-2</c:v>
                </c:pt>
                <c:pt idx="11">
                  <c:v>3.0238197118813277E-2</c:v>
                </c:pt>
                <c:pt idx="12">
                  <c:v>2.210811581800028E-2</c:v>
                </c:pt>
                <c:pt idx="13">
                  <c:v>1.3978034517187266E-2</c:v>
                </c:pt>
                <c:pt idx="14">
                  <c:v>5.8479532163742479E-3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D1-4A91-BE72-E272D956AD2E}"/>
            </c:ext>
          </c:extLst>
        </c:ser>
        <c:ser>
          <c:idx val="8"/>
          <c:order val="1"/>
          <c:tx>
            <c:strRef>
              <c:f>'Razon humedad sec horno'!$B$12:$C$12</c:f>
              <c:strCache>
                <c:ptCount val="2"/>
                <c:pt idx="0">
                  <c:v>Longitud 20 cm</c:v>
                </c:pt>
              </c:strCache>
            </c:strRef>
          </c:tx>
          <c:marker>
            <c:symbol val="dash"/>
            <c:size val="2"/>
          </c:marker>
          <c:xVal>
            <c:numRef>
              <c:f>'Razon humedad sec horno'!$D$4:$AB$4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'Razon humedad sec horno'!$D$12:$AB$12</c:f>
              <c:numCache>
                <c:formatCode>General</c:formatCode>
                <c:ptCount val="25"/>
                <c:pt idx="0">
                  <c:v>1</c:v>
                </c:pt>
                <c:pt idx="1">
                  <c:v>0.92924157103261595</c:v>
                </c:pt>
                <c:pt idx="2">
                  <c:v>0.84956171523335711</c:v>
                </c:pt>
                <c:pt idx="3">
                  <c:v>0.79844036560454479</c:v>
                </c:pt>
                <c:pt idx="4">
                  <c:v>0.75651214457184601</c:v>
                </c:pt>
                <c:pt idx="5">
                  <c:v>0.6798690530033813</c:v>
                </c:pt>
                <c:pt idx="6">
                  <c:v>0.66535951610578481</c:v>
                </c:pt>
                <c:pt idx="7">
                  <c:v>0.61169510423241769</c:v>
                </c:pt>
                <c:pt idx="8">
                  <c:v>0.54310531922472227</c:v>
                </c:pt>
                <c:pt idx="9">
                  <c:v>0.47954615865063627</c:v>
                </c:pt>
                <c:pt idx="10">
                  <c:v>0.42026050235005458</c:v>
                </c:pt>
                <c:pt idx="11">
                  <c:v>0.36481014839223797</c:v>
                </c:pt>
                <c:pt idx="12">
                  <c:v>0.30119548776265193</c:v>
                </c:pt>
                <c:pt idx="13">
                  <c:v>0.22508751613229228</c:v>
                </c:pt>
                <c:pt idx="14">
                  <c:v>0.16574635977621055</c:v>
                </c:pt>
                <c:pt idx="15">
                  <c:v>9.7802694817620203E-2</c:v>
                </c:pt>
                <c:pt idx="16">
                  <c:v>8.4432979955368026E-2</c:v>
                </c:pt>
                <c:pt idx="17">
                  <c:v>1.5308075009567547E-2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D1-4A91-BE72-E272D956AD2E}"/>
            </c:ext>
          </c:extLst>
        </c:ser>
        <c:ser>
          <c:idx val="0"/>
          <c:order val="2"/>
          <c:tx>
            <c:strRef>
              <c:f>'Razon humedad sec horno'!$B$16:$C$16</c:f>
              <c:strCache>
                <c:ptCount val="2"/>
                <c:pt idx="0">
                  <c:v>Longitud 30 cm</c:v>
                </c:pt>
              </c:strCache>
            </c:strRef>
          </c:tx>
          <c:marker>
            <c:symbol val="diamond"/>
            <c:size val="2"/>
          </c:marker>
          <c:xVal>
            <c:numRef>
              <c:f>'Razon humedad sec horno'!$D$4:$AB$4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'Razon humedad sec horno'!$D$16:$AB$16</c:f>
              <c:numCache>
                <c:formatCode>General</c:formatCode>
                <c:ptCount val="25"/>
                <c:pt idx="0">
                  <c:v>1</c:v>
                </c:pt>
                <c:pt idx="1">
                  <c:v>0.81294700226739058</c:v>
                </c:pt>
                <c:pt idx="2">
                  <c:v>0.73248995821811358</c:v>
                </c:pt>
                <c:pt idx="3">
                  <c:v>0.68847320060912287</c:v>
                </c:pt>
                <c:pt idx="4">
                  <c:v>0.6223003249702278</c:v>
                </c:pt>
                <c:pt idx="5">
                  <c:v>0.58449169856936845</c:v>
                </c:pt>
                <c:pt idx="6">
                  <c:v>0.53473329565562555</c:v>
                </c:pt>
                <c:pt idx="7">
                  <c:v>0.50316391821246198</c:v>
                </c:pt>
                <c:pt idx="8">
                  <c:v>0.45337439754915482</c:v>
                </c:pt>
                <c:pt idx="9">
                  <c:v>0.36786198072605841</c:v>
                </c:pt>
                <c:pt idx="10">
                  <c:v>0.26492222244649422</c:v>
                </c:pt>
                <c:pt idx="11">
                  <c:v>0.21429308322512206</c:v>
                </c:pt>
                <c:pt idx="12">
                  <c:v>9.8845952001291801E-2</c:v>
                </c:pt>
                <c:pt idx="13">
                  <c:v>8.5823313978653767E-2</c:v>
                </c:pt>
                <c:pt idx="14">
                  <c:v>6.9766555203448363E-2</c:v>
                </c:pt>
                <c:pt idx="15">
                  <c:v>4.1666666666666657E-2</c:v>
                </c:pt>
                <c:pt idx="16">
                  <c:v>2.8270895989342574E-2</c:v>
                </c:pt>
                <c:pt idx="17">
                  <c:v>1.2245254963701548E-2</c:v>
                </c:pt>
                <c:pt idx="18">
                  <c:v>1.2245254963701548E-2</c:v>
                </c:pt>
                <c:pt idx="19">
                  <c:v>1.5481500918394108E-2</c:v>
                </c:pt>
                <c:pt idx="20">
                  <c:v>1.5481500918394108E-2</c:v>
                </c:pt>
                <c:pt idx="21">
                  <c:v>1.5481500918394108E-2</c:v>
                </c:pt>
                <c:pt idx="22">
                  <c:v>1.5481500918394108E-2</c:v>
                </c:pt>
                <c:pt idx="23">
                  <c:v>1.5481500918394108E-2</c:v>
                </c:pt>
                <c:pt idx="24">
                  <c:v>1.5481500918394108E-2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D1-4A91-BE72-E272D956AD2E}"/>
            </c:ext>
          </c:extLst>
        </c:ser>
        <c:ser>
          <c:idx val="9"/>
          <c:order val="3"/>
          <c:tx>
            <c:v>Hojas rep 1</c:v>
          </c:tx>
          <c:marker>
            <c:symbol val="diamond"/>
            <c:size val="2"/>
          </c:marker>
          <c:xVal>
            <c:numRef>
              <c:f>'Razon humedad sec horno'!$D$20:$AB$20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'Razon humedad sec horno'!$D$21:$AB$21</c:f>
              <c:numCache>
                <c:formatCode>General</c:formatCode>
                <c:ptCount val="25"/>
                <c:pt idx="0">
                  <c:v>1</c:v>
                </c:pt>
                <c:pt idx="1">
                  <c:v>6.6666666666666652E-2</c:v>
                </c:pt>
                <c:pt idx="2">
                  <c:v>3.3333333333333368E-2</c:v>
                </c:pt>
                <c:pt idx="3">
                  <c:v>3.3333333333333368E-2</c:v>
                </c:pt>
                <c:pt idx="4">
                  <c:v>3.3333333333333368E-2</c:v>
                </c:pt>
                <c:pt idx="5">
                  <c:v>3.3333333333333368E-2</c:v>
                </c:pt>
                <c:pt idx="6">
                  <c:v>3.3333333333333368E-2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3.3333333333333368E-2</c:v>
                </c:pt>
                <c:pt idx="15">
                  <c:v>3.3333333333333368E-2</c:v>
                </c:pt>
                <c:pt idx="16">
                  <c:v>3.3333333333333368E-2</c:v>
                </c:pt>
                <c:pt idx="17">
                  <c:v>3.3333333333333368E-2</c:v>
                </c:pt>
                <c:pt idx="18">
                  <c:v>3.3333333333333368E-2</c:v>
                </c:pt>
                <c:pt idx="19">
                  <c:v>3.3333333333333368E-2</c:v>
                </c:pt>
                <c:pt idx="20">
                  <c:v>3.3333333333333368E-2</c:v>
                </c:pt>
                <c:pt idx="21">
                  <c:v>3.3333333333333368E-2</c:v>
                </c:pt>
                <c:pt idx="22">
                  <c:v>3.3333333333333368E-2</c:v>
                </c:pt>
                <c:pt idx="23">
                  <c:v>3.3333333333333368E-2</c:v>
                </c:pt>
                <c:pt idx="24">
                  <c:v>3.3333333333333368E-2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D1-4A91-BE72-E272D956AD2E}"/>
            </c:ext>
          </c:extLst>
        </c:ser>
        <c:ser>
          <c:idx val="10"/>
          <c:order val="4"/>
          <c:tx>
            <c:v>hojas rep 2</c:v>
          </c:tx>
          <c:marker>
            <c:symbol val="square"/>
            <c:size val="2"/>
          </c:marker>
          <c:xVal>
            <c:numRef>
              <c:f>'Razon humedad sec horno'!$D$20:$AB$20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'Razon humedad sec horno'!$D$22:$AB$22</c:f>
              <c:numCache>
                <c:formatCode>General</c:formatCode>
                <c:ptCount val="25"/>
                <c:pt idx="0">
                  <c:v>1</c:v>
                </c:pt>
                <c:pt idx="1">
                  <c:v>5.8823529411764754E-2</c:v>
                </c:pt>
                <c:pt idx="2">
                  <c:v>5.8823529411764754E-2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D1-4A91-BE72-E272D956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44064"/>
        <c:axId val="165145984"/>
      </c:scatterChart>
      <c:valAx>
        <c:axId val="16514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Tiempo 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5145984"/>
        <c:crosses val="autoZero"/>
        <c:crossBetween val="midCat"/>
      </c:valAx>
      <c:valAx>
        <c:axId val="165145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Razon de humedad MR (adm)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514406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Variacion de contenido de cenizas con aumento de % de hojas en la mezcla residual</a:t>
            </a:r>
            <a:endParaRPr lang="es-EC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184062241815189E-2"/>
                  <c:y val="0.22880171591564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0,0445x + 2,5602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0,9978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'HUMEDAD-CENIZA-VOLATILES '!$H$57:$H$63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'HUMEDAD-CENIZA-VOLATILES '!$I$57:$I$63</c:f>
              <c:numCache>
                <c:formatCode>General</c:formatCode>
                <c:ptCount val="7"/>
                <c:pt idx="0">
                  <c:v>2.575663756353967</c:v>
                </c:pt>
                <c:pt idx="1">
                  <c:v>2.9345505964536316</c:v>
                </c:pt>
                <c:pt idx="2">
                  <c:v>3.3821108491362346</c:v>
                </c:pt>
                <c:pt idx="3">
                  <c:v>3.9575638930855397</c:v>
                </c:pt>
                <c:pt idx="4">
                  <c:v>4.3465018204126826</c:v>
                </c:pt>
                <c:pt idx="5">
                  <c:v>4.893738035948707</c:v>
                </c:pt>
                <c:pt idx="6">
                  <c:v>6.9539663532258968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1-4087-A3A8-E4790D41B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93504"/>
        <c:axId val="164695424"/>
      </c:scatterChart>
      <c:valAx>
        <c:axId val="16469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/>
                  <a:t>%</a:t>
                </a:r>
                <a:r>
                  <a:rPr lang="es-CO" sz="1800" baseline="0"/>
                  <a:t> Hoja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0.49803212244548528"/>
              <c:y val="0.918708895130012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5424"/>
        <c:crosses val="autoZero"/>
        <c:crossBetween val="midCat"/>
      </c:valAx>
      <c:valAx>
        <c:axId val="1646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000"/>
                  <a:t>% cenizas</a:t>
                </a:r>
              </a:p>
            </c:rich>
          </c:tx>
          <c:layout>
            <c:manualLayout>
              <c:xMode val="edge"/>
              <c:yMode val="edge"/>
              <c:x val="1.9649121359368506E-2"/>
              <c:y val="0.40798317588982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37019563511013"/>
          <c:y val="0.40566602166931831"/>
          <c:w val="0.20180524368520561"/>
          <c:h val="0.24696950131450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'HUMEDAD-CENIZA-VOLATILES '!$G$43:$I$43</c:f>
              <c:strCache>
                <c:ptCount val="1"/>
                <c:pt idx="0">
                  <c:v>HUMEDAD %</c:v>
                </c:pt>
              </c:strCache>
            </c:strRef>
          </c:tx>
          <c:spPr>
            <a:ln w="19050">
              <a:noFill/>
            </a:ln>
          </c:spPr>
          <c:xVal>
            <c:numRef>
              <c:f>'HUMEDAD-CENIZA-VOLATILES '!$F$45:$F$51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'HUMEDAD-CENIZA-VOLATILES '!$J$45:$J$51</c:f>
              <c:numCache>
                <c:formatCode>0.0000</c:formatCode>
                <c:ptCount val="7"/>
                <c:pt idx="0">
                  <c:v>3.5389647541310105</c:v>
                </c:pt>
                <c:pt idx="1">
                  <c:v>3.5222790556923598</c:v>
                </c:pt>
                <c:pt idx="2">
                  <c:v>3.5216458047065906</c:v>
                </c:pt>
                <c:pt idx="3">
                  <c:v>3.6583054244745217</c:v>
                </c:pt>
                <c:pt idx="4">
                  <c:v>3.6899930790023254</c:v>
                </c:pt>
                <c:pt idx="5">
                  <c:v>4.1521866786056458</c:v>
                </c:pt>
                <c:pt idx="6">
                  <c:v>3.565567815376546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B-4049-9ABB-12F56BF36EC7}"/>
            </c:ext>
          </c:extLst>
        </c:ser>
        <c:ser>
          <c:idx val="1"/>
          <c:order val="1"/>
          <c:tx>
            <c:strRef>
              <c:f>'HUMEDAD-CENIZA-VOLATILES '!$L$43:$N$43</c:f>
              <c:strCache>
                <c:ptCount val="1"/>
                <c:pt idx="0">
                  <c:v>CENIZAS</c:v>
                </c:pt>
              </c:strCache>
            </c:strRef>
          </c:tx>
          <c:spPr>
            <a:ln w="19050">
              <a:noFill/>
            </a:ln>
          </c:spPr>
          <c:xVal>
            <c:numRef>
              <c:f>'HUMEDAD-CENIZA-VOLATILES '!$F$45:$F$51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'HUMEDAD-CENIZA-VOLATILES '!$O$45:$O$51</c:f>
              <c:numCache>
                <c:formatCode>0.0000</c:formatCode>
                <c:ptCount val="7"/>
                <c:pt idx="0">
                  <c:v>2.575663756353967</c:v>
                </c:pt>
                <c:pt idx="1">
                  <c:v>2.9345505964536316</c:v>
                </c:pt>
                <c:pt idx="2">
                  <c:v>3.3821108491362346</c:v>
                </c:pt>
                <c:pt idx="3">
                  <c:v>3.9575638930855397</c:v>
                </c:pt>
                <c:pt idx="4">
                  <c:v>4.3465018204126826</c:v>
                </c:pt>
                <c:pt idx="5">
                  <c:v>4.893738035948707</c:v>
                </c:pt>
                <c:pt idx="6">
                  <c:v>6.9539663532258968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B-4049-9ABB-12F56BF36EC7}"/>
            </c:ext>
          </c:extLst>
        </c:ser>
        <c:ser>
          <c:idx val="2"/>
          <c:order val="2"/>
          <c:tx>
            <c:strRef>
              <c:f>'HUMEDAD-CENIZA-VOLATILES '!$Q$43:$S$43</c:f>
              <c:strCache>
                <c:ptCount val="1"/>
                <c:pt idx="0">
                  <c:v>VOLATILES</c:v>
                </c:pt>
              </c:strCache>
            </c:strRef>
          </c:tx>
          <c:spPr>
            <a:ln w="19050">
              <a:noFill/>
            </a:ln>
          </c:spPr>
          <c:xVal>
            <c:numRef>
              <c:f>'HUMEDAD-CENIZA-VOLATILES '!$F$45:$F$51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'HUMEDAD-CENIZA-VOLATILES '!$AD$45:$AD$51</c:f>
              <c:numCache>
                <c:formatCode>General</c:formatCode>
                <c:ptCount val="7"/>
                <c:pt idx="0">
                  <c:v>8.1242328013648297</c:v>
                </c:pt>
                <c:pt idx="1">
                  <c:v>8.1011081295980052</c:v>
                </c:pt>
                <c:pt idx="2">
                  <c:v>8.1444676945873091</c:v>
                </c:pt>
                <c:pt idx="3">
                  <c:v>8.0390180365779589</c:v>
                </c:pt>
                <c:pt idx="4">
                  <c:v>7.9538531089795512</c:v>
                </c:pt>
                <c:pt idx="5">
                  <c:v>8.0323877779475925</c:v>
                </c:pt>
                <c:pt idx="6">
                  <c:v>7.9453299536827044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B-4049-9ABB-12F56BF36EC7}"/>
            </c:ext>
          </c:extLst>
        </c:ser>
        <c:ser>
          <c:idx val="3"/>
          <c:order val="3"/>
          <c:tx>
            <c:strRef>
              <c:f>'HUMEDAD-CENIZA-VOLATILES '!$V$43:$X$43</c:f>
              <c:strCache>
                <c:ptCount val="1"/>
                <c:pt idx="0">
                  <c:v>CARBONO FIJO </c:v>
                </c:pt>
              </c:strCache>
            </c:strRef>
          </c:tx>
          <c:spPr>
            <a:ln w="19050">
              <a:noFill/>
            </a:ln>
          </c:spPr>
          <c:xVal>
            <c:numRef>
              <c:f>'HUMEDAD-CENIZA-VOLATILES '!$F$45:$F$51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'HUMEDAD-CENIZA-VOLATILES '!$Y$45:$Y$51</c:f>
              <c:numCache>
                <c:formatCode>0.0000</c:formatCode>
                <c:ptCount val="7"/>
                <c:pt idx="0">
                  <c:v>12.643043475866714</c:v>
                </c:pt>
                <c:pt idx="1">
                  <c:v>12.532089051873967</c:v>
                </c:pt>
                <c:pt idx="2">
                  <c:v>11.651566400284073</c:v>
                </c:pt>
                <c:pt idx="3">
                  <c:v>11.993950316660351</c:v>
                </c:pt>
                <c:pt idx="4">
                  <c:v>12.424974010789475</c:v>
                </c:pt>
                <c:pt idx="5">
                  <c:v>10.630197505969727</c:v>
                </c:pt>
                <c:pt idx="6">
                  <c:v>10.027166294570511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1B-4049-9ABB-12F56BF36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7968"/>
        <c:axId val="145666432"/>
      </c:scatterChart>
      <c:valAx>
        <c:axId val="1456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666432"/>
        <c:crosses val="autoZero"/>
        <c:crossBetween val="midCat"/>
      </c:valAx>
      <c:valAx>
        <c:axId val="14566643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45667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Variacion de contenido de cenizas con aumento de % de hojas en la mezcla residual</a:t>
            </a:r>
            <a:endParaRPr lang="es-EC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184062241815189E-2"/>
                  <c:y val="0.22880171591564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0,0445x + 2,5602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0,9978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'HUMEDAD-CENIZA-VOLATILES '!$H$57:$H$63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'HUMEDAD-CENIZA-VOLATILES '!$I$57:$I$63</c:f>
              <c:numCache>
                <c:formatCode>General</c:formatCode>
                <c:ptCount val="7"/>
                <c:pt idx="0">
                  <c:v>2.575663756353967</c:v>
                </c:pt>
                <c:pt idx="1">
                  <c:v>2.9345505964536316</c:v>
                </c:pt>
                <c:pt idx="2">
                  <c:v>3.3821108491362346</c:v>
                </c:pt>
                <c:pt idx="3">
                  <c:v>3.9575638930855397</c:v>
                </c:pt>
                <c:pt idx="4">
                  <c:v>4.3465018204126826</c:v>
                </c:pt>
                <c:pt idx="5">
                  <c:v>4.893738035948707</c:v>
                </c:pt>
                <c:pt idx="6">
                  <c:v>6.9539663532258968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1-4087-A3A8-E4790D41B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95264"/>
        <c:axId val="145997184"/>
      </c:scatterChart>
      <c:valAx>
        <c:axId val="14599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/>
                  <a:t>%</a:t>
                </a:r>
                <a:r>
                  <a:rPr lang="es-CO" sz="1800" baseline="0"/>
                  <a:t> Hoja</a:t>
                </a:r>
                <a:endParaRPr lang="es-CO" sz="1800"/>
              </a:p>
            </c:rich>
          </c:tx>
          <c:layout>
            <c:manualLayout>
              <c:xMode val="edge"/>
              <c:yMode val="edge"/>
              <c:x val="0.49803212244548528"/>
              <c:y val="0.918708895130012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7184"/>
        <c:crosses val="autoZero"/>
        <c:crossBetween val="midCat"/>
      </c:valAx>
      <c:valAx>
        <c:axId val="1459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2000"/>
                  <a:t>% cenizas</a:t>
                </a:r>
              </a:p>
            </c:rich>
          </c:tx>
          <c:layout>
            <c:manualLayout>
              <c:xMode val="edge"/>
              <c:yMode val="edge"/>
              <c:x val="1.9649121359368506E-2"/>
              <c:y val="0.40798317588982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9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Variacion de contenido de N2 con aumento de % de hojas en la mezcla residual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Nitrogeno 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198818897637796E-2"/>
                  <c:y val="0.21717592592592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'ANALISIS ELEMENTAL'!$N$27:$N$33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'ANALISIS ELEMENTAL'!$O$27:$O$33</c:f>
              <c:numCache>
                <c:formatCode>0.00000000</c:formatCode>
                <c:ptCount val="7"/>
                <c:pt idx="0">
                  <c:v>0.70666666666666667</c:v>
                </c:pt>
                <c:pt idx="1">
                  <c:v>0.85333333333333339</c:v>
                </c:pt>
                <c:pt idx="2">
                  <c:v>1.0233333333333334</c:v>
                </c:pt>
                <c:pt idx="3">
                  <c:v>1.1633333333333333</c:v>
                </c:pt>
                <c:pt idx="4">
                  <c:v>1.4233333333333331</c:v>
                </c:pt>
                <c:pt idx="5">
                  <c:v>1.5433333333333332</c:v>
                </c:pt>
                <c:pt idx="6">
                  <c:v>2.3266666666666667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6-416A-8B06-137D46FDB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4480"/>
        <c:axId val="165846400"/>
      </c:scatterChart>
      <c:valAx>
        <c:axId val="1658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Hojas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6400"/>
        <c:crosses val="autoZero"/>
        <c:crossBetween val="midCat"/>
      </c:valAx>
      <c:valAx>
        <c:axId val="1658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Nitrógeno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Variacion de contenido de N2 con aumento de % de hojas en la mezcla residual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Nitrogeno exp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198818897637796E-2"/>
                  <c:y val="0.21717592592592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'ANALISIS ELEMENTAL'!$N$27:$N$33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'ANALISIS ELEMENTAL'!$O$27:$O$33</c:f>
              <c:numCache>
                <c:formatCode>0.00000000</c:formatCode>
                <c:ptCount val="7"/>
                <c:pt idx="0">
                  <c:v>0.70666666666666667</c:v>
                </c:pt>
                <c:pt idx="1">
                  <c:v>0.85333333333333339</c:v>
                </c:pt>
                <c:pt idx="2">
                  <c:v>1.0233333333333334</c:v>
                </c:pt>
                <c:pt idx="3">
                  <c:v>1.1633333333333333</c:v>
                </c:pt>
                <c:pt idx="4">
                  <c:v>1.4233333333333331</c:v>
                </c:pt>
                <c:pt idx="5">
                  <c:v>1.5433333333333332</c:v>
                </c:pt>
                <c:pt idx="6">
                  <c:v>2.3266666666666667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86-416A-8B06-137D46FDB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6416"/>
        <c:axId val="71048576"/>
      </c:scatterChart>
      <c:valAx>
        <c:axId val="4159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Hojas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8576"/>
        <c:crosses val="autoZero"/>
        <c:crossBetween val="midCat"/>
      </c:valAx>
      <c:valAx>
        <c:axId val="710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Nitrógeno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Razon de humedad para la longitud de 20 cm, secado natural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 1, rep 1</c:v>
          </c:tx>
          <c:spPr>
            <a:ln w="19050">
              <a:noFill/>
            </a:ln>
          </c:spPr>
          <c:marker>
            <c:symbol val="diamond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nat'!$E$14:$AH$14</c:f>
              <c:numCache>
                <c:formatCode>General</c:formatCode>
                <c:ptCount val="30"/>
                <c:pt idx="0">
                  <c:v>1</c:v>
                </c:pt>
                <c:pt idx="1">
                  <c:v>0.83018867924528317</c:v>
                </c:pt>
                <c:pt idx="2">
                  <c:v>0.58490566037735869</c:v>
                </c:pt>
                <c:pt idx="3">
                  <c:v>0.39622641509433959</c:v>
                </c:pt>
                <c:pt idx="4">
                  <c:v>0.30188679245283018</c:v>
                </c:pt>
                <c:pt idx="5">
                  <c:v>0.24528301886792456</c:v>
                </c:pt>
                <c:pt idx="6">
                  <c:v>0.20754716981132076</c:v>
                </c:pt>
                <c:pt idx="7">
                  <c:v>0.11320754716981131</c:v>
                </c:pt>
                <c:pt idx="8">
                  <c:v>7.5471698113207572E-2</c:v>
                </c:pt>
                <c:pt idx="9">
                  <c:v>9.4339622641509385E-2</c:v>
                </c:pt>
                <c:pt idx="10">
                  <c:v>7.5471698113207572E-2</c:v>
                </c:pt>
                <c:pt idx="11">
                  <c:v>5.6603773584905669E-2</c:v>
                </c:pt>
                <c:pt idx="12">
                  <c:v>0</c:v>
                </c:pt>
                <c:pt idx="13">
                  <c:v>3.7735849056603765E-2</c:v>
                </c:pt>
                <c:pt idx="14">
                  <c:v>3.7735849056603765E-2</c:v>
                </c:pt>
                <c:pt idx="15">
                  <c:v>7.5471698113207572E-2</c:v>
                </c:pt>
                <c:pt idx="16">
                  <c:v>3.7735849056603765E-2</c:v>
                </c:pt>
                <c:pt idx="17">
                  <c:v>1.8867924528301865E-2</c:v>
                </c:pt>
                <c:pt idx="18">
                  <c:v>0</c:v>
                </c:pt>
                <c:pt idx="19">
                  <c:v>1.8867924528301865E-2</c:v>
                </c:pt>
                <c:pt idx="20">
                  <c:v>5.6603773584905669E-2</c:v>
                </c:pt>
                <c:pt idx="21">
                  <c:v>5.6603773584905669E-2</c:v>
                </c:pt>
                <c:pt idx="22">
                  <c:v>5.6603773584905669E-2</c:v>
                </c:pt>
                <c:pt idx="23">
                  <c:v>3.7735849056603765E-2</c:v>
                </c:pt>
                <c:pt idx="24">
                  <c:v>3.7735849056603765E-2</c:v>
                </c:pt>
                <c:pt idx="25">
                  <c:v>3.7735849056603765E-2</c:v>
                </c:pt>
                <c:pt idx="26">
                  <c:v>1.8867924528301865E-2</c:v>
                </c:pt>
                <c:pt idx="27">
                  <c:v>3.7735849056603765E-2</c:v>
                </c:pt>
                <c:pt idx="28">
                  <c:v>5.6603773584905669E-2</c:v>
                </c:pt>
                <c:pt idx="29">
                  <c:v>9.4339622641509385E-2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CEE-A3E8-20C6F7A96A1C}"/>
            </c:ext>
          </c:extLst>
        </c:ser>
        <c:ser>
          <c:idx val="1"/>
          <c:order val="1"/>
          <c:tx>
            <c:v>Sup 1, rep 2</c:v>
          </c:tx>
          <c:spPr>
            <a:ln w="19050">
              <a:noFill/>
            </a:ln>
          </c:spPr>
          <c:marker>
            <c:symbol val="square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nat'!$E$15:$AH$15</c:f>
              <c:numCache>
                <c:formatCode>General</c:formatCode>
                <c:ptCount val="30"/>
                <c:pt idx="0">
                  <c:v>1</c:v>
                </c:pt>
                <c:pt idx="1">
                  <c:v>0.7735849056603773</c:v>
                </c:pt>
                <c:pt idx="2">
                  <c:v>0.50943396226415094</c:v>
                </c:pt>
                <c:pt idx="3">
                  <c:v>0.26415094339622641</c:v>
                </c:pt>
                <c:pt idx="4">
                  <c:v>0.2452830188679245</c:v>
                </c:pt>
                <c:pt idx="5">
                  <c:v>0.2264150943396227</c:v>
                </c:pt>
                <c:pt idx="6">
                  <c:v>0.16981132075471697</c:v>
                </c:pt>
                <c:pt idx="7">
                  <c:v>9.4339622641509427E-2</c:v>
                </c:pt>
                <c:pt idx="8">
                  <c:v>7.547169811320753E-2</c:v>
                </c:pt>
                <c:pt idx="9">
                  <c:v>5.6603773584905676E-2</c:v>
                </c:pt>
                <c:pt idx="10">
                  <c:v>3.7735849056603765E-2</c:v>
                </c:pt>
                <c:pt idx="11">
                  <c:v>1.8867924528301903E-2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3.7735849056603765E-2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1.8867924528301903E-2</c:v>
                </c:pt>
                <c:pt idx="21">
                  <c:v>3.7735849056603765E-2</c:v>
                </c:pt>
                <c:pt idx="22">
                  <c:v>1.8867924528301903E-2</c:v>
                </c:pt>
                <c:pt idx="23">
                  <c:v>1.8867924528301903E-2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1.8867924528301903E-2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B-4CEE-A3E8-20C6F7A96A1C}"/>
            </c:ext>
          </c:extLst>
        </c:ser>
        <c:ser>
          <c:idx val="2"/>
          <c:order val="2"/>
          <c:tx>
            <c:v>Sup 1, rep 3</c:v>
          </c:tx>
          <c:spPr>
            <a:ln w="19050">
              <a:noFill/>
            </a:ln>
          </c:spPr>
          <c:marker>
            <c:symbol val="triangle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nat'!$E$16:$AH$16</c:f>
              <c:numCache>
                <c:formatCode>General</c:formatCode>
                <c:ptCount val="30"/>
                <c:pt idx="0">
                  <c:v>1</c:v>
                </c:pt>
                <c:pt idx="1">
                  <c:v>0.74468085106382986</c:v>
                </c:pt>
                <c:pt idx="2">
                  <c:v>0.55319148936170204</c:v>
                </c:pt>
                <c:pt idx="3">
                  <c:v>0.2978723404255319</c:v>
                </c:pt>
                <c:pt idx="4">
                  <c:v>0.25531914893617025</c:v>
                </c:pt>
                <c:pt idx="5">
                  <c:v>0.23404255319148939</c:v>
                </c:pt>
                <c:pt idx="6">
                  <c:v>0.19148936170212766</c:v>
                </c:pt>
                <c:pt idx="7">
                  <c:v>0.14893617021276601</c:v>
                </c:pt>
                <c:pt idx="8">
                  <c:v>0.12765957446808512</c:v>
                </c:pt>
                <c:pt idx="9">
                  <c:v>0.10638297872340426</c:v>
                </c:pt>
                <c:pt idx="10">
                  <c:v>0.10638297872340426</c:v>
                </c:pt>
                <c:pt idx="11">
                  <c:v>8.5106382978723388E-2</c:v>
                </c:pt>
                <c:pt idx="12">
                  <c:v>4.2553191489361694E-2</c:v>
                </c:pt>
                <c:pt idx="13">
                  <c:v>6.3829787234042562E-2</c:v>
                </c:pt>
                <c:pt idx="14">
                  <c:v>6.3829787234042562E-2</c:v>
                </c:pt>
                <c:pt idx="15">
                  <c:v>0.10638297872340426</c:v>
                </c:pt>
                <c:pt idx="16">
                  <c:v>6.3829787234042562E-2</c:v>
                </c:pt>
                <c:pt idx="17">
                  <c:v>4.2553191489361694E-2</c:v>
                </c:pt>
                <c:pt idx="18">
                  <c:v>2.1276595744680868E-2</c:v>
                </c:pt>
                <c:pt idx="19">
                  <c:v>2.1276595744680868E-2</c:v>
                </c:pt>
                <c:pt idx="20">
                  <c:v>6.3829787234042562E-2</c:v>
                </c:pt>
                <c:pt idx="21">
                  <c:v>6.3829787234042562E-2</c:v>
                </c:pt>
                <c:pt idx="22">
                  <c:v>4.2553191489361694E-2</c:v>
                </c:pt>
                <c:pt idx="23">
                  <c:v>2.1276595744680868E-2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2.1276595744680868E-2</c:v>
                </c:pt>
                <c:pt idx="29">
                  <c:v>6.3829787234042562E-2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B-4CEE-A3E8-20C6F7A96A1C}"/>
            </c:ext>
          </c:extLst>
        </c:ser>
        <c:ser>
          <c:idx val="3"/>
          <c:order val="3"/>
          <c:tx>
            <c:v>Sup 2, rep 1</c:v>
          </c:tx>
          <c:spPr>
            <a:ln w="19050">
              <a:noFill/>
            </a:ln>
          </c:spPr>
          <c:marker>
            <c:symbol val="x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nat'!$E$17:$AH$17</c:f>
              <c:numCache>
                <c:formatCode>General</c:formatCode>
                <c:ptCount val="30"/>
                <c:pt idx="0">
                  <c:v>1</c:v>
                </c:pt>
                <c:pt idx="1">
                  <c:v>0.87323943661971815</c:v>
                </c:pt>
                <c:pt idx="2">
                  <c:v>0.66197183098591561</c:v>
                </c:pt>
                <c:pt idx="3">
                  <c:v>0.54929577464788737</c:v>
                </c:pt>
                <c:pt idx="4">
                  <c:v>0.46478873239436619</c:v>
                </c:pt>
                <c:pt idx="5">
                  <c:v>0.43661971830985907</c:v>
                </c:pt>
                <c:pt idx="6">
                  <c:v>0.38028169014084512</c:v>
                </c:pt>
                <c:pt idx="7">
                  <c:v>0.33802816901408461</c:v>
                </c:pt>
                <c:pt idx="8">
                  <c:v>0.3098591549295775</c:v>
                </c:pt>
                <c:pt idx="9">
                  <c:v>0.25352112676056338</c:v>
                </c:pt>
                <c:pt idx="10">
                  <c:v>0.22535211267605632</c:v>
                </c:pt>
                <c:pt idx="11">
                  <c:v>0.15492957746478875</c:v>
                </c:pt>
                <c:pt idx="12">
                  <c:v>7.0422535211267609E-2</c:v>
                </c:pt>
                <c:pt idx="13">
                  <c:v>4.2253521126760542E-2</c:v>
                </c:pt>
                <c:pt idx="14">
                  <c:v>1.4084507042253534E-2</c:v>
                </c:pt>
                <c:pt idx="15">
                  <c:v>8.4507042253521153E-2</c:v>
                </c:pt>
                <c:pt idx="16">
                  <c:v>4.2253521126760542E-2</c:v>
                </c:pt>
                <c:pt idx="17">
                  <c:v>4.2253521126760542E-2</c:v>
                </c:pt>
                <c:pt idx="18">
                  <c:v>2.8169014084507067E-2</c:v>
                </c:pt>
                <c:pt idx="19">
                  <c:v>2.8169014084507067E-2</c:v>
                </c:pt>
                <c:pt idx="20">
                  <c:v>4.2253521126760542E-2</c:v>
                </c:pt>
                <c:pt idx="21">
                  <c:v>5.6338028169014079E-2</c:v>
                </c:pt>
                <c:pt idx="22">
                  <c:v>5.6338028169014079E-2</c:v>
                </c:pt>
                <c:pt idx="23">
                  <c:v>1.4084507042253534E-2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1.4084507042253534E-2</c:v>
                </c:pt>
                <c:pt idx="28">
                  <c:v>2.8169014084507067E-2</c:v>
                </c:pt>
                <c:pt idx="29">
                  <c:v>7.0422535211267609E-2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B-4CEE-A3E8-20C6F7A96A1C}"/>
            </c:ext>
          </c:extLst>
        </c:ser>
        <c:ser>
          <c:idx val="4"/>
          <c:order val="4"/>
          <c:tx>
            <c:v>Sup 2, rep 2</c:v>
          </c:tx>
          <c:spPr>
            <a:ln w="19050">
              <a:noFill/>
            </a:ln>
          </c:spPr>
          <c:marker>
            <c:symbol val="star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nat'!$E$18:$AH$18</c:f>
              <c:numCache>
                <c:formatCode>General</c:formatCode>
                <c:ptCount val="30"/>
                <c:pt idx="0">
                  <c:v>1</c:v>
                </c:pt>
                <c:pt idx="1">
                  <c:v>0.80952380952380942</c:v>
                </c:pt>
                <c:pt idx="2">
                  <c:v>0.58730158730158732</c:v>
                </c:pt>
                <c:pt idx="3">
                  <c:v>0.42857142857142855</c:v>
                </c:pt>
                <c:pt idx="4">
                  <c:v>0.41269841269841262</c:v>
                </c:pt>
                <c:pt idx="5">
                  <c:v>0.3968253968253968</c:v>
                </c:pt>
                <c:pt idx="6">
                  <c:v>0.34920634920634924</c:v>
                </c:pt>
                <c:pt idx="7">
                  <c:v>0.26984126984126988</c:v>
                </c:pt>
                <c:pt idx="8">
                  <c:v>0.2539682539682539</c:v>
                </c:pt>
                <c:pt idx="9">
                  <c:v>0.19047619047619049</c:v>
                </c:pt>
                <c:pt idx="10">
                  <c:v>0.19047619047619049</c:v>
                </c:pt>
                <c:pt idx="11">
                  <c:v>0.14285714285714285</c:v>
                </c:pt>
                <c:pt idx="12">
                  <c:v>6.3492063492063475E-2</c:v>
                </c:pt>
                <c:pt idx="13">
                  <c:v>9.5238095238095247E-2</c:v>
                </c:pt>
                <c:pt idx="14">
                  <c:v>3.1746031746031772E-2</c:v>
                </c:pt>
                <c:pt idx="15">
                  <c:v>0.12698412698412695</c:v>
                </c:pt>
                <c:pt idx="16">
                  <c:v>6.3492063492063475E-2</c:v>
                </c:pt>
                <c:pt idx="17">
                  <c:v>6.3492063492063475E-2</c:v>
                </c:pt>
                <c:pt idx="18">
                  <c:v>4.7619047619047589E-2</c:v>
                </c:pt>
                <c:pt idx="19">
                  <c:v>3.1746031746031772E-2</c:v>
                </c:pt>
                <c:pt idx="20">
                  <c:v>4.7619047619047589E-2</c:v>
                </c:pt>
                <c:pt idx="21">
                  <c:v>3.1746031746031772E-2</c:v>
                </c:pt>
                <c:pt idx="22">
                  <c:v>3.1746031746031772E-2</c:v>
                </c:pt>
                <c:pt idx="23">
                  <c:v>3.1746031746031772E-2</c:v>
                </c:pt>
                <c:pt idx="24">
                  <c:v>3.1746031746031772E-2</c:v>
                </c:pt>
                <c:pt idx="25">
                  <c:v>3.1746031746031772E-2</c:v>
                </c:pt>
                <c:pt idx="26">
                  <c:v>1.5873015873015886E-2</c:v>
                </c:pt>
                <c:pt idx="27">
                  <c:v>0</c:v>
                </c:pt>
                <c:pt idx="28">
                  <c:v>1.5873015873015886E-2</c:v>
                </c:pt>
                <c:pt idx="29">
                  <c:v>7.9365079365079361E-2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B-4CEE-A3E8-20C6F7A96A1C}"/>
            </c:ext>
          </c:extLst>
        </c:ser>
        <c:ser>
          <c:idx val="5"/>
          <c:order val="5"/>
          <c:tx>
            <c:v>Sup 2, rep 3</c:v>
          </c:tx>
          <c:spPr>
            <a:ln w="19050">
              <a:noFill/>
            </a:ln>
          </c:spPr>
          <c:marker>
            <c:symbol val="circle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nat'!$E$19:$AH$19</c:f>
              <c:numCache>
                <c:formatCode>General</c:formatCode>
                <c:ptCount val="30"/>
                <c:pt idx="0">
                  <c:v>1</c:v>
                </c:pt>
                <c:pt idx="1">
                  <c:v>0.7457627118644069</c:v>
                </c:pt>
                <c:pt idx="2">
                  <c:v>0.50847457627118653</c:v>
                </c:pt>
                <c:pt idx="3">
                  <c:v>0.25423728813559326</c:v>
                </c:pt>
                <c:pt idx="4">
                  <c:v>0.20338983050847462</c:v>
                </c:pt>
                <c:pt idx="5">
                  <c:v>0.15254237288135603</c:v>
                </c:pt>
                <c:pt idx="6">
                  <c:v>0.1186440677966102</c:v>
                </c:pt>
                <c:pt idx="7">
                  <c:v>6.7796610169491595E-2</c:v>
                </c:pt>
                <c:pt idx="8">
                  <c:v>3.3898305084745797E-2</c:v>
                </c:pt>
                <c:pt idx="9">
                  <c:v>5.0847457627118703E-2</c:v>
                </c:pt>
                <c:pt idx="10">
                  <c:v>3.3898305084745797E-2</c:v>
                </c:pt>
                <c:pt idx="11">
                  <c:v>1.6949152542372899E-2</c:v>
                </c:pt>
                <c:pt idx="12">
                  <c:v>0</c:v>
                </c:pt>
                <c:pt idx="13">
                  <c:v>5.0847457627118703E-2</c:v>
                </c:pt>
                <c:pt idx="14">
                  <c:v>3.3898305084745797E-2</c:v>
                </c:pt>
                <c:pt idx="15">
                  <c:v>6.7796610169491595E-2</c:v>
                </c:pt>
                <c:pt idx="16">
                  <c:v>1.6949152542372899E-2</c:v>
                </c:pt>
                <c:pt idx="17">
                  <c:v>0</c:v>
                </c:pt>
                <c:pt idx="18">
                  <c:v>0</c:v>
                </c:pt>
                <c:pt idx="19">
                  <c:v>1.6949152542372899E-2</c:v>
                </c:pt>
                <c:pt idx="20">
                  <c:v>3.3898305084745797E-2</c:v>
                </c:pt>
                <c:pt idx="21">
                  <c:v>5.0847457627118703E-2</c:v>
                </c:pt>
                <c:pt idx="22">
                  <c:v>1.6949152542372899E-2</c:v>
                </c:pt>
                <c:pt idx="23">
                  <c:v>1.6949152542372899E-2</c:v>
                </c:pt>
                <c:pt idx="24">
                  <c:v>1.6949152542372899E-2</c:v>
                </c:pt>
                <c:pt idx="25">
                  <c:v>3.3898305084745797E-2</c:v>
                </c:pt>
                <c:pt idx="26">
                  <c:v>1.6949152542372899E-2</c:v>
                </c:pt>
                <c:pt idx="27">
                  <c:v>1.6949152542372899E-2</c:v>
                </c:pt>
                <c:pt idx="28">
                  <c:v>1.6949152542372899E-2</c:v>
                </c:pt>
                <c:pt idx="29">
                  <c:v>8.4745762711864417E-2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CB-4CEE-A3E8-20C6F7A96A1C}"/>
            </c:ext>
          </c:extLst>
        </c:ser>
        <c:ser>
          <c:idx val="6"/>
          <c:order val="6"/>
          <c:tx>
            <c:v>Sup 3, rep 1</c:v>
          </c:tx>
          <c:spPr>
            <a:ln w="19050">
              <a:noFill/>
            </a:ln>
          </c:spPr>
          <c:marker>
            <c:symbol val="plus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nat'!$E$20:$AH$20</c:f>
              <c:numCache>
                <c:formatCode>General</c:formatCode>
                <c:ptCount val="30"/>
                <c:pt idx="0">
                  <c:v>1</c:v>
                </c:pt>
                <c:pt idx="1">
                  <c:v>0.75925925925925908</c:v>
                </c:pt>
                <c:pt idx="2">
                  <c:v>0.48148148148148145</c:v>
                </c:pt>
                <c:pt idx="3">
                  <c:v>0.27777777777777779</c:v>
                </c:pt>
                <c:pt idx="4">
                  <c:v>0.20370370370370369</c:v>
                </c:pt>
                <c:pt idx="5">
                  <c:v>0.14814814814814811</c:v>
                </c:pt>
                <c:pt idx="6">
                  <c:v>0.11111111111111112</c:v>
                </c:pt>
                <c:pt idx="7">
                  <c:v>9.2592592592592587E-2</c:v>
                </c:pt>
                <c:pt idx="8">
                  <c:v>5.5555555555555518E-2</c:v>
                </c:pt>
                <c:pt idx="9">
                  <c:v>1.8518518518518531E-2</c:v>
                </c:pt>
                <c:pt idx="10">
                  <c:v>3.7037037037036986E-2</c:v>
                </c:pt>
                <c:pt idx="11">
                  <c:v>3.7037037037036986E-2</c:v>
                </c:pt>
                <c:pt idx="12">
                  <c:v>3.7037037037036986E-2</c:v>
                </c:pt>
                <c:pt idx="13">
                  <c:v>3.7037037037036986E-2</c:v>
                </c:pt>
                <c:pt idx="14">
                  <c:v>3.7037037037036986E-2</c:v>
                </c:pt>
                <c:pt idx="15">
                  <c:v>7.4074074074074056E-2</c:v>
                </c:pt>
                <c:pt idx="16">
                  <c:v>7.4074074074074056E-2</c:v>
                </c:pt>
                <c:pt idx="17">
                  <c:v>7.4074074074074056E-2</c:v>
                </c:pt>
                <c:pt idx="18">
                  <c:v>1.8518518518518531E-2</c:v>
                </c:pt>
                <c:pt idx="19">
                  <c:v>1.8518518518518531E-2</c:v>
                </c:pt>
                <c:pt idx="20">
                  <c:v>3.7037037037036986E-2</c:v>
                </c:pt>
                <c:pt idx="21">
                  <c:v>5.5555555555555518E-2</c:v>
                </c:pt>
                <c:pt idx="22">
                  <c:v>5.5555555555555518E-2</c:v>
                </c:pt>
                <c:pt idx="23">
                  <c:v>3.7037037037036986E-2</c:v>
                </c:pt>
                <c:pt idx="24">
                  <c:v>1.8518518518518531E-2</c:v>
                </c:pt>
                <c:pt idx="25">
                  <c:v>1.8518518518518531E-2</c:v>
                </c:pt>
                <c:pt idx="26">
                  <c:v>1.8518518518518531E-2</c:v>
                </c:pt>
                <c:pt idx="27">
                  <c:v>0</c:v>
                </c:pt>
                <c:pt idx="28">
                  <c:v>0</c:v>
                </c:pt>
                <c:pt idx="29">
                  <c:v>0.11111111111111112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CB-4CEE-A3E8-20C6F7A96A1C}"/>
            </c:ext>
          </c:extLst>
        </c:ser>
        <c:ser>
          <c:idx val="7"/>
          <c:order val="7"/>
          <c:tx>
            <c:v>Sup 3, rep 2</c:v>
          </c:tx>
          <c:spPr>
            <a:ln w="19050">
              <a:noFill/>
            </a:ln>
          </c:spP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nat'!$E$21:$AH$21</c:f>
              <c:numCache>
                <c:formatCode>General</c:formatCode>
                <c:ptCount val="30"/>
                <c:pt idx="0">
                  <c:v>1</c:v>
                </c:pt>
                <c:pt idx="1">
                  <c:v>0.72727272727272729</c:v>
                </c:pt>
                <c:pt idx="2">
                  <c:v>0.43636363636363623</c:v>
                </c:pt>
                <c:pt idx="3">
                  <c:v>0.14545454545454548</c:v>
                </c:pt>
                <c:pt idx="4">
                  <c:v>0.10909090909090906</c:v>
                </c:pt>
                <c:pt idx="5">
                  <c:v>7.2727272727272751E-2</c:v>
                </c:pt>
                <c:pt idx="6">
                  <c:v>7.2727272727272751E-2</c:v>
                </c:pt>
                <c:pt idx="7">
                  <c:v>5.4545454545454557E-2</c:v>
                </c:pt>
                <c:pt idx="8">
                  <c:v>5.4545454545454557E-2</c:v>
                </c:pt>
                <c:pt idx="9">
                  <c:v>3.6363636363636355E-2</c:v>
                </c:pt>
                <c:pt idx="10">
                  <c:v>3.6363636363636355E-2</c:v>
                </c:pt>
                <c:pt idx="11">
                  <c:v>3.6363636363636355E-2</c:v>
                </c:pt>
                <c:pt idx="12">
                  <c:v>3.6363636363636355E-2</c:v>
                </c:pt>
                <c:pt idx="13">
                  <c:v>7.2727272727272751E-2</c:v>
                </c:pt>
                <c:pt idx="14">
                  <c:v>7.2727272727272751E-2</c:v>
                </c:pt>
                <c:pt idx="15">
                  <c:v>0.10909090909090906</c:v>
                </c:pt>
                <c:pt idx="16">
                  <c:v>0</c:v>
                </c:pt>
                <c:pt idx="17">
                  <c:v>0</c:v>
                </c:pt>
                <c:pt idx="18">
                  <c:v>5.4545454545454557E-2</c:v>
                </c:pt>
                <c:pt idx="19">
                  <c:v>5.4545454545454557E-2</c:v>
                </c:pt>
                <c:pt idx="20">
                  <c:v>7.2727272727272751E-2</c:v>
                </c:pt>
                <c:pt idx="21">
                  <c:v>9.0909090909090939E-2</c:v>
                </c:pt>
                <c:pt idx="22">
                  <c:v>7.2727272727272751E-2</c:v>
                </c:pt>
                <c:pt idx="23">
                  <c:v>5.4545454545454557E-2</c:v>
                </c:pt>
                <c:pt idx="24">
                  <c:v>1.8181818181818198E-2</c:v>
                </c:pt>
                <c:pt idx="25">
                  <c:v>1.8181818181818198E-2</c:v>
                </c:pt>
                <c:pt idx="26">
                  <c:v>1.8181818181818198E-2</c:v>
                </c:pt>
                <c:pt idx="27">
                  <c:v>5.4545454545454557E-2</c:v>
                </c:pt>
                <c:pt idx="28">
                  <c:v>9.0909090909090939E-2</c:v>
                </c:pt>
                <c:pt idx="29">
                  <c:v>0.10909090909090906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3CB-4CEE-A3E8-20C6F7A96A1C}"/>
            </c:ext>
          </c:extLst>
        </c:ser>
        <c:ser>
          <c:idx val="8"/>
          <c:order val="8"/>
          <c:tx>
            <c:v>Sup 3, rep 3</c:v>
          </c:tx>
          <c:spPr>
            <a:ln w="19050">
              <a:noFill/>
            </a:ln>
          </c:spPr>
          <c:marker>
            <c:symbol val="dash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nat'!$E$22:$AH$22</c:f>
              <c:numCache>
                <c:formatCode>General</c:formatCode>
                <c:ptCount val="30"/>
                <c:pt idx="0">
                  <c:v>1</c:v>
                </c:pt>
                <c:pt idx="1">
                  <c:v>0.84615384615384637</c:v>
                </c:pt>
                <c:pt idx="2">
                  <c:v>0.69230769230769229</c:v>
                </c:pt>
                <c:pt idx="3">
                  <c:v>0.65384615384615397</c:v>
                </c:pt>
                <c:pt idx="4">
                  <c:v>0.53846153846153832</c:v>
                </c:pt>
                <c:pt idx="5">
                  <c:v>0.34615384615384598</c:v>
                </c:pt>
                <c:pt idx="6">
                  <c:v>0.46153846153846168</c:v>
                </c:pt>
                <c:pt idx="7">
                  <c:v>0.38461538461538464</c:v>
                </c:pt>
                <c:pt idx="8">
                  <c:v>0.42307692307692296</c:v>
                </c:pt>
                <c:pt idx="9">
                  <c:v>0.38461538461538464</c:v>
                </c:pt>
                <c:pt idx="10">
                  <c:v>0.38461538461538464</c:v>
                </c:pt>
                <c:pt idx="11">
                  <c:v>0.34615384615384598</c:v>
                </c:pt>
                <c:pt idx="12">
                  <c:v>0.30769230769230765</c:v>
                </c:pt>
                <c:pt idx="13">
                  <c:v>0.26923076923076933</c:v>
                </c:pt>
                <c:pt idx="14">
                  <c:v>0.23076923076923064</c:v>
                </c:pt>
                <c:pt idx="15">
                  <c:v>0.11538461538461532</c:v>
                </c:pt>
                <c:pt idx="16">
                  <c:v>7.6923076923076997E-2</c:v>
                </c:pt>
                <c:pt idx="17">
                  <c:v>3.8461538461538332E-2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3.8461538461538332E-2</c:v>
                </c:pt>
                <c:pt idx="22">
                  <c:v>3.8461538461538332E-2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CB-4CEE-A3E8-20C6F7A96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27104"/>
        <c:axId val="160941568"/>
      </c:scatterChart>
      <c:valAx>
        <c:axId val="16092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Tirempo (dias)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0941568"/>
        <c:crosses val="autoZero"/>
        <c:crossBetween val="midCat"/>
      </c:valAx>
      <c:valAx>
        <c:axId val="16094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Razon de humedad (adm)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0927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Razon de humedad para la longitud de 30 cm, secado natural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 1, rep 1</c:v>
          </c:tx>
          <c:spPr>
            <a:ln w="19050">
              <a:noFill/>
            </a:ln>
          </c:spPr>
          <c:marker>
            <c:symbol val="diamond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nat'!$E$23:$AH$23</c:f>
              <c:numCache>
                <c:formatCode>General</c:formatCode>
                <c:ptCount val="30"/>
                <c:pt idx="0">
                  <c:v>1</c:v>
                </c:pt>
                <c:pt idx="1">
                  <c:v>0.71999999999999986</c:v>
                </c:pt>
                <c:pt idx="2">
                  <c:v>0.42666666666666664</c:v>
                </c:pt>
                <c:pt idx="3">
                  <c:v>0.28000000000000003</c:v>
                </c:pt>
                <c:pt idx="4">
                  <c:v>0.26666666666666661</c:v>
                </c:pt>
                <c:pt idx="5">
                  <c:v>0.2533333333333333</c:v>
                </c:pt>
                <c:pt idx="6">
                  <c:v>0.22666666666666663</c:v>
                </c:pt>
                <c:pt idx="7">
                  <c:v>0.18666666666666665</c:v>
                </c:pt>
                <c:pt idx="8">
                  <c:v>0.16</c:v>
                </c:pt>
                <c:pt idx="9">
                  <c:v>0.1333333333333333</c:v>
                </c:pt>
                <c:pt idx="10">
                  <c:v>0.12000000000000002</c:v>
                </c:pt>
                <c:pt idx="11">
                  <c:v>0.10666666666666667</c:v>
                </c:pt>
                <c:pt idx="12">
                  <c:v>0.08</c:v>
                </c:pt>
                <c:pt idx="13">
                  <c:v>0.08</c:v>
                </c:pt>
                <c:pt idx="14">
                  <c:v>5.3333333333333371E-2</c:v>
                </c:pt>
                <c:pt idx="15">
                  <c:v>9.3333333333333324E-2</c:v>
                </c:pt>
                <c:pt idx="16">
                  <c:v>5.3333333333333371E-2</c:v>
                </c:pt>
                <c:pt idx="17">
                  <c:v>4.0000000000000029E-2</c:v>
                </c:pt>
                <c:pt idx="18">
                  <c:v>4.0000000000000029E-2</c:v>
                </c:pt>
                <c:pt idx="19">
                  <c:v>1.3333333333333343E-2</c:v>
                </c:pt>
                <c:pt idx="20">
                  <c:v>1.3333333333333343E-2</c:v>
                </c:pt>
                <c:pt idx="21">
                  <c:v>0</c:v>
                </c:pt>
                <c:pt idx="22">
                  <c:v>0</c:v>
                </c:pt>
                <c:pt idx="23">
                  <c:v>1.3333333333333343E-2</c:v>
                </c:pt>
                <c:pt idx="24">
                  <c:v>4.0000000000000029E-2</c:v>
                </c:pt>
                <c:pt idx="25">
                  <c:v>4.0000000000000029E-2</c:v>
                </c:pt>
                <c:pt idx="26">
                  <c:v>2.6666666666666686E-2</c:v>
                </c:pt>
                <c:pt idx="27">
                  <c:v>1.3333333333333343E-2</c:v>
                </c:pt>
                <c:pt idx="28">
                  <c:v>1.3333333333333343E-2</c:v>
                </c:pt>
                <c:pt idx="29">
                  <c:v>4.0000000000000029E-2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1-4252-BB3F-9F7A2A0934CE}"/>
            </c:ext>
          </c:extLst>
        </c:ser>
        <c:ser>
          <c:idx val="1"/>
          <c:order val="1"/>
          <c:tx>
            <c:v>Sup 1, rep 2</c:v>
          </c:tx>
          <c:spPr>
            <a:ln w="19050">
              <a:noFill/>
            </a:ln>
          </c:spPr>
          <c:marker>
            <c:symbol val="square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nat'!$E$24:$AH$24</c:f>
              <c:numCache>
                <c:formatCode>General</c:formatCode>
                <c:ptCount val="30"/>
                <c:pt idx="0">
                  <c:v>1</c:v>
                </c:pt>
                <c:pt idx="1">
                  <c:v>0.70833333333333315</c:v>
                </c:pt>
                <c:pt idx="2">
                  <c:v>0.47222222222222215</c:v>
                </c:pt>
                <c:pt idx="3">
                  <c:v>0.27777777777777768</c:v>
                </c:pt>
                <c:pt idx="4">
                  <c:v>0.26388888888888884</c:v>
                </c:pt>
                <c:pt idx="5">
                  <c:v>0.22222222222222221</c:v>
                </c:pt>
                <c:pt idx="6">
                  <c:v>0.1666666666666666</c:v>
                </c:pt>
                <c:pt idx="7">
                  <c:v>0.13888888888888887</c:v>
                </c:pt>
                <c:pt idx="8">
                  <c:v>9.7222222222222168E-2</c:v>
                </c:pt>
                <c:pt idx="9">
                  <c:v>8.3333333333333329E-2</c:v>
                </c:pt>
                <c:pt idx="10">
                  <c:v>5.5555555555555532E-2</c:v>
                </c:pt>
                <c:pt idx="11">
                  <c:v>4.1666666666666637E-2</c:v>
                </c:pt>
                <c:pt idx="12">
                  <c:v>1.3888888888888899E-2</c:v>
                </c:pt>
                <c:pt idx="13">
                  <c:v>2.7777777777777735E-2</c:v>
                </c:pt>
                <c:pt idx="14">
                  <c:v>2.7777777777777735E-2</c:v>
                </c:pt>
                <c:pt idx="15">
                  <c:v>6.9444444444444434E-2</c:v>
                </c:pt>
                <c:pt idx="16">
                  <c:v>1.3888888888888899E-2</c:v>
                </c:pt>
                <c:pt idx="17">
                  <c:v>4.1666666666666637E-2</c:v>
                </c:pt>
                <c:pt idx="18">
                  <c:v>0</c:v>
                </c:pt>
                <c:pt idx="19">
                  <c:v>1.3888888888888899E-2</c:v>
                </c:pt>
                <c:pt idx="20">
                  <c:v>1.3888888888888899E-2</c:v>
                </c:pt>
                <c:pt idx="21">
                  <c:v>2.7777777777777735E-2</c:v>
                </c:pt>
                <c:pt idx="22">
                  <c:v>2.7777777777777735E-2</c:v>
                </c:pt>
                <c:pt idx="23">
                  <c:v>2.7777777777777735E-2</c:v>
                </c:pt>
                <c:pt idx="24">
                  <c:v>2.7777777777777735E-2</c:v>
                </c:pt>
                <c:pt idx="25">
                  <c:v>2.7777777777777735E-2</c:v>
                </c:pt>
                <c:pt idx="26">
                  <c:v>1.3888888888888899E-2</c:v>
                </c:pt>
                <c:pt idx="27">
                  <c:v>1.3888888888888899E-2</c:v>
                </c:pt>
                <c:pt idx="28">
                  <c:v>1.3888888888888899E-2</c:v>
                </c:pt>
                <c:pt idx="29">
                  <c:v>6.9444444444444434E-2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11-4252-BB3F-9F7A2A0934CE}"/>
            </c:ext>
          </c:extLst>
        </c:ser>
        <c:ser>
          <c:idx val="2"/>
          <c:order val="2"/>
          <c:tx>
            <c:v>Sup 1, rep 3</c:v>
          </c:tx>
          <c:spPr>
            <a:ln w="19050">
              <a:noFill/>
            </a:ln>
          </c:spPr>
          <c:marker>
            <c:symbol val="triangle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nat'!$E$25:$AH$25</c:f>
              <c:numCache>
                <c:formatCode>General</c:formatCode>
                <c:ptCount val="30"/>
                <c:pt idx="0">
                  <c:v>1</c:v>
                </c:pt>
                <c:pt idx="1">
                  <c:v>0.73913043478260865</c:v>
                </c:pt>
                <c:pt idx="2">
                  <c:v>0.47826086956521746</c:v>
                </c:pt>
                <c:pt idx="3">
                  <c:v>0.30434782608695654</c:v>
                </c:pt>
                <c:pt idx="4">
                  <c:v>0.23188405797101452</c:v>
                </c:pt>
                <c:pt idx="5">
                  <c:v>0.17391304347826084</c:v>
                </c:pt>
                <c:pt idx="6">
                  <c:v>0.14492753623188406</c:v>
                </c:pt>
                <c:pt idx="7">
                  <c:v>0.11594202898550722</c:v>
                </c:pt>
                <c:pt idx="8">
                  <c:v>0.10144927536231879</c:v>
                </c:pt>
                <c:pt idx="9">
                  <c:v>8.6956521739130446E-2</c:v>
                </c:pt>
                <c:pt idx="10">
                  <c:v>0.10144927536231879</c:v>
                </c:pt>
                <c:pt idx="11">
                  <c:v>7.2463768115942032E-2</c:v>
                </c:pt>
                <c:pt idx="12">
                  <c:v>5.797101449275361E-2</c:v>
                </c:pt>
                <c:pt idx="13">
                  <c:v>4.3478260869565188E-2</c:v>
                </c:pt>
                <c:pt idx="14">
                  <c:v>2.8985507246376774E-2</c:v>
                </c:pt>
                <c:pt idx="15">
                  <c:v>4.3478260869565188E-2</c:v>
                </c:pt>
                <c:pt idx="16">
                  <c:v>2.8985507246376774E-2</c:v>
                </c:pt>
                <c:pt idx="17">
                  <c:v>1.4492753623188418E-2</c:v>
                </c:pt>
                <c:pt idx="18">
                  <c:v>0</c:v>
                </c:pt>
                <c:pt idx="19">
                  <c:v>4.3478260869565188E-2</c:v>
                </c:pt>
                <c:pt idx="20">
                  <c:v>4.3478260869565188E-2</c:v>
                </c:pt>
                <c:pt idx="21">
                  <c:v>5.797101449275361E-2</c:v>
                </c:pt>
                <c:pt idx="22">
                  <c:v>5.797101449275361E-2</c:v>
                </c:pt>
                <c:pt idx="23">
                  <c:v>5.797101449275361E-2</c:v>
                </c:pt>
                <c:pt idx="24">
                  <c:v>5.797101449275361E-2</c:v>
                </c:pt>
                <c:pt idx="25">
                  <c:v>5.797101449275361E-2</c:v>
                </c:pt>
                <c:pt idx="26">
                  <c:v>4.3478260869565188E-2</c:v>
                </c:pt>
                <c:pt idx="27">
                  <c:v>4.3478260869565188E-2</c:v>
                </c:pt>
                <c:pt idx="28">
                  <c:v>4.3478260869565188E-2</c:v>
                </c:pt>
                <c:pt idx="29">
                  <c:v>8.6956521739130446E-2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11-4252-BB3F-9F7A2A0934CE}"/>
            </c:ext>
          </c:extLst>
        </c:ser>
        <c:ser>
          <c:idx val="3"/>
          <c:order val="3"/>
          <c:tx>
            <c:v>Sup 2, rep 1</c:v>
          </c:tx>
          <c:spPr>
            <a:ln w="19050">
              <a:noFill/>
            </a:ln>
          </c:spPr>
          <c:marker>
            <c:symbol val="x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nat'!$E$26:$AH$26</c:f>
              <c:numCache>
                <c:formatCode>General</c:formatCode>
                <c:ptCount val="30"/>
                <c:pt idx="0">
                  <c:v>1</c:v>
                </c:pt>
                <c:pt idx="1">
                  <c:v>0.84146341463414642</c:v>
                </c:pt>
                <c:pt idx="2">
                  <c:v>0.64634146341463405</c:v>
                </c:pt>
                <c:pt idx="3">
                  <c:v>0.48780487804878053</c:v>
                </c:pt>
                <c:pt idx="4">
                  <c:v>0.25609756097560976</c:v>
                </c:pt>
                <c:pt idx="5">
                  <c:v>0.23170731707317072</c:v>
                </c:pt>
                <c:pt idx="6">
                  <c:v>0.20731707317073167</c:v>
                </c:pt>
                <c:pt idx="7">
                  <c:v>0.20731707317073167</c:v>
                </c:pt>
                <c:pt idx="8">
                  <c:v>0.1951219512195122</c:v>
                </c:pt>
                <c:pt idx="9">
                  <c:v>0.14634146341463411</c:v>
                </c:pt>
                <c:pt idx="10">
                  <c:v>0.12195121951219519</c:v>
                </c:pt>
                <c:pt idx="11">
                  <c:v>9.7560975609756129E-2</c:v>
                </c:pt>
                <c:pt idx="12">
                  <c:v>4.8780487804878037E-2</c:v>
                </c:pt>
                <c:pt idx="13">
                  <c:v>3.6585365853658569E-2</c:v>
                </c:pt>
                <c:pt idx="14">
                  <c:v>3.6585365853658569E-2</c:v>
                </c:pt>
                <c:pt idx="15">
                  <c:v>7.3170731707317083E-2</c:v>
                </c:pt>
                <c:pt idx="16">
                  <c:v>4.8780487804878037E-2</c:v>
                </c:pt>
                <c:pt idx="17">
                  <c:v>6.0975609756097622E-2</c:v>
                </c:pt>
                <c:pt idx="18">
                  <c:v>0</c:v>
                </c:pt>
                <c:pt idx="19">
                  <c:v>0</c:v>
                </c:pt>
                <c:pt idx="20">
                  <c:v>1.2195121951219523E-2</c:v>
                </c:pt>
                <c:pt idx="21">
                  <c:v>2.4390243902438994E-2</c:v>
                </c:pt>
                <c:pt idx="22">
                  <c:v>2.4390243902438994E-2</c:v>
                </c:pt>
                <c:pt idx="23">
                  <c:v>2.4390243902438994E-2</c:v>
                </c:pt>
                <c:pt idx="24">
                  <c:v>3.6585365853658569E-2</c:v>
                </c:pt>
                <c:pt idx="25">
                  <c:v>3.6585365853658569E-2</c:v>
                </c:pt>
                <c:pt idx="26">
                  <c:v>3.6585365853658569E-2</c:v>
                </c:pt>
                <c:pt idx="27">
                  <c:v>1.2195121951219523E-2</c:v>
                </c:pt>
                <c:pt idx="28">
                  <c:v>0</c:v>
                </c:pt>
                <c:pt idx="29">
                  <c:v>4.8780487804878037E-2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11-4252-BB3F-9F7A2A0934CE}"/>
            </c:ext>
          </c:extLst>
        </c:ser>
        <c:ser>
          <c:idx val="4"/>
          <c:order val="4"/>
          <c:tx>
            <c:v>Sup 2, rep 2</c:v>
          </c:tx>
          <c:spPr>
            <a:ln w="19050">
              <a:noFill/>
            </a:ln>
          </c:spPr>
          <c:marker>
            <c:symbol val="star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nat'!$E$27:$AH$27</c:f>
              <c:numCache>
                <c:formatCode>General</c:formatCode>
                <c:ptCount val="30"/>
                <c:pt idx="0">
                  <c:v>1</c:v>
                </c:pt>
                <c:pt idx="1">
                  <c:v>0.82926829268292679</c:v>
                </c:pt>
                <c:pt idx="2">
                  <c:v>0.65853658536585358</c:v>
                </c:pt>
                <c:pt idx="3">
                  <c:v>0.48780487804878048</c:v>
                </c:pt>
                <c:pt idx="4">
                  <c:v>0.42682926829268292</c:v>
                </c:pt>
                <c:pt idx="5">
                  <c:v>0.35365853658536589</c:v>
                </c:pt>
                <c:pt idx="6">
                  <c:v>0.3048780487804878</c:v>
                </c:pt>
                <c:pt idx="7">
                  <c:v>0.24390243902439024</c:v>
                </c:pt>
                <c:pt idx="8">
                  <c:v>0.19512195121951226</c:v>
                </c:pt>
                <c:pt idx="9">
                  <c:v>0.14634146341463417</c:v>
                </c:pt>
                <c:pt idx="10">
                  <c:v>0.13414634146341473</c:v>
                </c:pt>
                <c:pt idx="11">
                  <c:v>0.15853658536585366</c:v>
                </c:pt>
                <c:pt idx="12">
                  <c:v>4.8780487804878092E-2</c:v>
                </c:pt>
                <c:pt idx="13">
                  <c:v>4.8780487804878092E-2</c:v>
                </c:pt>
                <c:pt idx="14">
                  <c:v>2.4390243902439046E-2</c:v>
                </c:pt>
                <c:pt idx="15">
                  <c:v>8.5365853658536606E-2</c:v>
                </c:pt>
                <c:pt idx="16">
                  <c:v>3.6585365853658569E-2</c:v>
                </c:pt>
                <c:pt idx="17">
                  <c:v>3.6585365853658569E-2</c:v>
                </c:pt>
                <c:pt idx="18">
                  <c:v>3.6585365853658569E-2</c:v>
                </c:pt>
                <c:pt idx="19">
                  <c:v>3.6585365853658569E-2</c:v>
                </c:pt>
                <c:pt idx="20">
                  <c:v>2.4390243902439046E-2</c:v>
                </c:pt>
                <c:pt idx="21">
                  <c:v>3.6585365853658569E-2</c:v>
                </c:pt>
                <c:pt idx="22">
                  <c:v>2.4390243902439046E-2</c:v>
                </c:pt>
                <c:pt idx="23">
                  <c:v>2.4390243902439046E-2</c:v>
                </c:pt>
                <c:pt idx="24">
                  <c:v>3.6585365853658569E-2</c:v>
                </c:pt>
                <c:pt idx="25">
                  <c:v>3.6585365853658569E-2</c:v>
                </c:pt>
                <c:pt idx="26">
                  <c:v>2.4390243902439046E-2</c:v>
                </c:pt>
                <c:pt idx="27">
                  <c:v>0</c:v>
                </c:pt>
                <c:pt idx="28">
                  <c:v>1.2195121951219523E-2</c:v>
                </c:pt>
                <c:pt idx="29">
                  <c:v>2.4390243902439046E-2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11-4252-BB3F-9F7A2A0934CE}"/>
            </c:ext>
          </c:extLst>
        </c:ser>
        <c:ser>
          <c:idx val="5"/>
          <c:order val="5"/>
          <c:tx>
            <c:v>Sup 2, rep 3</c:v>
          </c:tx>
          <c:spPr>
            <a:ln w="19050">
              <a:noFill/>
            </a:ln>
          </c:spPr>
          <c:marker>
            <c:symbol val="circle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nat'!$E$28:$AH$28</c:f>
              <c:numCache>
                <c:formatCode>General</c:formatCode>
                <c:ptCount val="30"/>
                <c:pt idx="0">
                  <c:v>1</c:v>
                </c:pt>
                <c:pt idx="1">
                  <c:v>0.82191780821917804</c:v>
                </c:pt>
                <c:pt idx="2">
                  <c:v>0.65753424657534232</c:v>
                </c:pt>
                <c:pt idx="3">
                  <c:v>0.47945205479452063</c:v>
                </c:pt>
                <c:pt idx="4">
                  <c:v>0.45205479452054803</c:v>
                </c:pt>
                <c:pt idx="5">
                  <c:v>0.41095890410958913</c:v>
                </c:pt>
                <c:pt idx="6">
                  <c:v>0.38356164383561647</c:v>
                </c:pt>
                <c:pt idx="7">
                  <c:v>0.34246575342465763</c:v>
                </c:pt>
                <c:pt idx="8">
                  <c:v>0.30136986301369861</c:v>
                </c:pt>
                <c:pt idx="9">
                  <c:v>0.24657534246575349</c:v>
                </c:pt>
                <c:pt idx="10">
                  <c:v>0.23287671232876711</c:v>
                </c:pt>
                <c:pt idx="11">
                  <c:v>0.19178082191780821</c:v>
                </c:pt>
                <c:pt idx="12">
                  <c:v>0.16438356164383558</c:v>
                </c:pt>
                <c:pt idx="13">
                  <c:v>0.10958904109589045</c:v>
                </c:pt>
                <c:pt idx="14">
                  <c:v>0.12328767123287672</c:v>
                </c:pt>
                <c:pt idx="15">
                  <c:v>0.16438356164383558</c:v>
                </c:pt>
                <c:pt idx="16">
                  <c:v>0</c:v>
                </c:pt>
                <c:pt idx="17">
                  <c:v>0</c:v>
                </c:pt>
                <c:pt idx="18">
                  <c:v>2.7397260273972629E-2</c:v>
                </c:pt>
                <c:pt idx="19">
                  <c:v>5.4794520547945195E-2</c:v>
                </c:pt>
                <c:pt idx="20">
                  <c:v>5.4794520547945195E-2</c:v>
                </c:pt>
                <c:pt idx="21">
                  <c:v>6.8493150684931517E-2</c:v>
                </c:pt>
                <c:pt idx="22">
                  <c:v>2.7397260273972629E-2</c:v>
                </c:pt>
                <c:pt idx="23">
                  <c:v>1.3698630136986314E-2</c:v>
                </c:pt>
                <c:pt idx="24">
                  <c:v>1.3698630136986314E-2</c:v>
                </c:pt>
                <c:pt idx="25">
                  <c:v>1.3698630136986314E-2</c:v>
                </c:pt>
                <c:pt idx="26">
                  <c:v>0</c:v>
                </c:pt>
                <c:pt idx="27">
                  <c:v>1.3698630136986314E-2</c:v>
                </c:pt>
                <c:pt idx="28">
                  <c:v>1.3698630136986314E-2</c:v>
                </c:pt>
                <c:pt idx="29">
                  <c:v>4.1095890410958943E-2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11-4252-BB3F-9F7A2A0934CE}"/>
            </c:ext>
          </c:extLst>
        </c:ser>
        <c:ser>
          <c:idx val="6"/>
          <c:order val="6"/>
          <c:tx>
            <c:v>Sup 3, rep 1</c:v>
          </c:tx>
          <c:spPr>
            <a:ln w="19050">
              <a:noFill/>
            </a:ln>
          </c:spPr>
          <c:marker>
            <c:symbol val="plus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nat'!$E$29:$AH$29</c:f>
              <c:numCache>
                <c:formatCode>General</c:formatCode>
                <c:ptCount val="30"/>
                <c:pt idx="0">
                  <c:v>1</c:v>
                </c:pt>
                <c:pt idx="1">
                  <c:v>0.79347826086956519</c:v>
                </c:pt>
                <c:pt idx="2">
                  <c:v>0.58695652173913049</c:v>
                </c:pt>
                <c:pt idx="3">
                  <c:v>0.36956521739130432</c:v>
                </c:pt>
                <c:pt idx="4">
                  <c:v>0.33695652173913043</c:v>
                </c:pt>
                <c:pt idx="5">
                  <c:v>0.26086956521739124</c:v>
                </c:pt>
                <c:pt idx="6">
                  <c:v>0.20652173913043476</c:v>
                </c:pt>
                <c:pt idx="7">
                  <c:v>0.16304347826086957</c:v>
                </c:pt>
                <c:pt idx="8">
                  <c:v>0.10869565217391305</c:v>
                </c:pt>
                <c:pt idx="9">
                  <c:v>9.7826086956521729E-2</c:v>
                </c:pt>
                <c:pt idx="10">
                  <c:v>7.6086956521739108E-2</c:v>
                </c:pt>
                <c:pt idx="11">
                  <c:v>6.5217391304347797E-2</c:v>
                </c:pt>
                <c:pt idx="12">
                  <c:v>5.4347826086956527E-2</c:v>
                </c:pt>
                <c:pt idx="13">
                  <c:v>6.5217391304347797E-2</c:v>
                </c:pt>
                <c:pt idx="14">
                  <c:v>5.4347826086956527E-2</c:v>
                </c:pt>
                <c:pt idx="15">
                  <c:v>0.10869565217391305</c:v>
                </c:pt>
                <c:pt idx="16">
                  <c:v>0</c:v>
                </c:pt>
                <c:pt idx="17">
                  <c:v>0</c:v>
                </c:pt>
                <c:pt idx="18">
                  <c:v>1.0869565217391266E-2</c:v>
                </c:pt>
                <c:pt idx="19">
                  <c:v>3.2608695652173898E-2</c:v>
                </c:pt>
                <c:pt idx="20">
                  <c:v>6.5217391304347797E-2</c:v>
                </c:pt>
                <c:pt idx="21">
                  <c:v>8.6956521739130418E-2</c:v>
                </c:pt>
                <c:pt idx="22">
                  <c:v>8.6956521739130418E-2</c:v>
                </c:pt>
                <c:pt idx="23">
                  <c:v>5.4347826086956527E-2</c:v>
                </c:pt>
                <c:pt idx="24">
                  <c:v>4.3478260869565209E-2</c:v>
                </c:pt>
                <c:pt idx="25">
                  <c:v>4.3478260869565209E-2</c:v>
                </c:pt>
                <c:pt idx="26">
                  <c:v>5.4347826086956527E-2</c:v>
                </c:pt>
                <c:pt idx="27">
                  <c:v>5.4347826086956527E-2</c:v>
                </c:pt>
                <c:pt idx="28">
                  <c:v>6.5217391304347797E-2</c:v>
                </c:pt>
                <c:pt idx="29">
                  <c:v>8.6956521739130418E-2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11-4252-BB3F-9F7A2A0934CE}"/>
            </c:ext>
          </c:extLst>
        </c:ser>
        <c:ser>
          <c:idx val="7"/>
          <c:order val="7"/>
          <c:tx>
            <c:v>Sup 3, rep 2</c:v>
          </c:tx>
          <c:spPr>
            <a:ln w="19050">
              <a:noFill/>
            </a:ln>
          </c:spP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nat'!$E$30:$AH$30</c:f>
              <c:numCache>
                <c:formatCode>General</c:formatCode>
                <c:ptCount val="30"/>
                <c:pt idx="0">
                  <c:v>1</c:v>
                </c:pt>
                <c:pt idx="1">
                  <c:v>0.77777777777777768</c:v>
                </c:pt>
                <c:pt idx="2">
                  <c:v>0.55555555555555558</c:v>
                </c:pt>
                <c:pt idx="3">
                  <c:v>0.34567901234567905</c:v>
                </c:pt>
                <c:pt idx="4">
                  <c:v>0.33333333333333331</c:v>
                </c:pt>
                <c:pt idx="5">
                  <c:v>0.32098765432098769</c:v>
                </c:pt>
                <c:pt idx="6">
                  <c:v>0.28395061728395066</c:v>
                </c:pt>
                <c:pt idx="7">
                  <c:v>0.23456790123456792</c:v>
                </c:pt>
                <c:pt idx="8">
                  <c:v>0.20987654320987653</c:v>
                </c:pt>
                <c:pt idx="9">
                  <c:v>0.16049382716049387</c:v>
                </c:pt>
                <c:pt idx="10">
                  <c:v>0.12345679012345684</c:v>
                </c:pt>
                <c:pt idx="11">
                  <c:v>9.8765432098765468E-2</c:v>
                </c:pt>
                <c:pt idx="12">
                  <c:v>9.8765432098765468E-2</c:v>
                </c:pt>
                <c:pt idx="13">
                  <c:v>7.4074074074074098E-2</c:v>
                </c:pt>
                <c:pt idx="14">
                  <c:v>6.1728395061728399E-2</c:v>
                </c:pt>
                <c:pt idx="15">
                  <c:v>8.6419753086419721E-2</c:v>
                </c:pt>
                <c:pt idx="16">
                  <c:v>1.234567901234569E-2</c:v>
                </c:pt>
                <c:pt idx="17">
                  <c:v>1.234567901234569E-2</c:v>
                </c:pt>
                <c:pt idx="18">
                  <c:v>1.234567901234569E-2</c:v>
                </c:pt>
                <c:pt idx="19">
                  <c:v>0</c:v>
                </c:pt>
                <c:pt idx="20">
                  <c:v>1.234567901234569E-2</c:v>
                </c:pt>
                <c:pt idx="21">
                  <c:v>3.703703703703707E-2</c:v>
                </c:pt>
                <c:pt idx="22">
                  <c:v>3.703703703703707E-2</c:v>
                </c:pt>
                <c:pt idx="23">
                  <c:v>3.703703703703707E-2</c:v>
                </c:pt>
                <c:pt idx="24">
                  <c:v>2.4691358024691381E-2</c:v>
                </c:pt>
                <c:pt idx="25">
                  <c:v>2.4691358024691381E-2</c:v>
                </c:pt>
                <c:pt idx="26">
                  <c:v>2.4691358024691381E-2</c:v>
                </c:pt>
                <c:pt idx="27">
                  <c:v>2.4691358024691381E-2</c:v>
                </c:pt>
                <c:pt idx="28">
                  <c:v>2.4691358024691381E-2</c:v>
                </c:pt>
                <c:pt idx="29">
                  <c:v>4.9382716049382706E-2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11-4252-BB3F-9F7A2A0934CE}"/>
            </c:ext>
          </c:extLst>
        </c:ser>
        <c:ser>
          <c:idx val="8"/>
          <c:order val="8"/>
          <c:tx>
            <c:v>Sup 3, rep 3</c:v>
          </c:tx>
          <c:spPr>
            <a:ln w="19050">
              <a:noFill/>
            </a:ln>
          </c:spPr>
          <c:marker>
            <c:symbol val="dash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nat'!$E$31:$AH$31</c:f>
              <c:numCache>
                <c:formatCode>General</c:formatCode>
                <c:ptCount val="30"/>
                <c:pt idx="0">
                  <c:v>1</c:v>
                </c:pt>
                <c:pt idx="1">
                  <c:v>0.79761904761904767</c:v>
                </c:pt>
                <c:pt idx="2">
                  <c:v>0.51190476190476186</c:v>
                </c:pt>
                <c:pt idx="3">
                  <c:v>0.32142857142857134</c:v>
                </c:pt>
                <c:pt idx="4">
                  <c:v>0.29761904761904751</c:v>
                </c:pt>
                <c:pt idx="5">
                  <c:v>0.25</c:v>
                </c:pt>
                <c:pt idx="6">
                  <c:v>0.2023809523809523</c:v>
                </c:pt>
                <c:pt idx="7">
                  <c:v>0.13095238095238096</c:v>
                </c:pt>
                <c:pt idx="8">
                  <c:v>9.5238095238095205E-2</c:v>
                </c:pt>
                <c:pt idx="9">
                  <c:v>7.1428571428571425E-2</c:v>
                </c:pt>
                <c:pt idx="10">
                  <c:v>8.3333333333333287E-2</c:v>
                </c:pt>
                <c:pt idx="11">
                  <c:v>7.1428571428571425E-2</c:v>
                </c:pt>
                <c:pt idx="12">
                  <c:v>5.9523809523809514E-2</c:v>
                </c:pt>
                <c:pt idx="13">
                  <c:v>8.3333333333333287E-2</c:v>
                </c:pt>
                <c:pt idx="14">
                  <c:v>3.5714285714285691E-2</c:v>
                </c:pt>
                <c:pt idx="15">
                  <c:v>0.11904761904761897</c:v>
                </c:pt>
                <c:pt idx="16">
                  <c:v>4.7619047619047603E-2</c:v>
                </c:pt>
                <c:pt idx="17">
                  <c:v>2.3809523809523777E-2</c:v>
                </c:pt>
                <c:pt idx="18">
                  <c:v>1.1904761904761913E-2</c:v>
                </c:pt>
                <c:pt idx="19">
                  <c:v>0</c:v>
                </c:pt>
                <c:pt idx="20">
                  <c:v>7.1428571428571425E-2</c:v>
                </c:pt>
                <c:pt idx="21">
                  <c:v>9.5238095238095205E-2</c:v>
                </c:pt>
                <c:pt idx="22">
                  <c:v>9.5238095238095205E-2</c:v>
                </c:pt>
                <c:pt idx="23">
                  <c:v>8.3333333333333287E-2</c:v>
                </c:pt>
                <c:pt idx="24">
                  <c:v>8.3333333333333287E-2</c:v>
                </c:pt>
                <c:pt idx="25">
                  <c:v>8.3333333333333287E-2</c:v>
                </c:pt>
                <c:pt idx="26">
                  <c:v>8.3333333333333287E-2</c:v>
                </c:pt>
                <c:pt idx="27">
                  <c:v>7.1428571428571425E-2</c:v>
                </c:pt>
                <c:pt idx="28">
                  <c:v>7.1428571428571425E-2</c:v>
                </c:pt>
                <c:pt idx="29">
                  <c:v>0.10714285714285712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11-4252-BB3F-9F7A2A093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49120"/>
        <c:axId val="161022336"/>
      </c:scatterChart>
      <c:valAx>
        <c:axId val="16054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Tirempo (dias)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1022336"/>
        <c:crosses val="autoZero"/>
        <c:crossBetween val="midCat"/>
      </c:valAx>
      <c:valAx>
        <c:axId val="161022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Razon de humedad (adm)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0549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Razon de humedad para la longitud de 10 cm, secado natural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Sup 1, rep 1</c:v>
          </c:tx>
          <c:marker>
            <c:symbol val="diamond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nat'!$E$5:$AH$5</c:f>
              <c:numCache>
                <c:formatCode>General</c:formatCode>
                <c:ptCount val="30"/>
                <c:pt idx="0">
                  <c:v>1</c:v>
                </c:pt>
                <c:pt idx="1">
                  <c:v>0.75862068965517249</c:v>
                </c:pt>
                <c:pt idx="2">
                  <c:v>0.51724137931034486</c:v>
                </c:pt>
                <c:pt idx="3">
                  <c:v>0.31034482758620696</c:v>
                </c:pt>
                <c:pt idx="4">
                  <c:v>0.24137931034482757</c:v>
                </c:pt>
                <c:pt idx="5">
                  <c:v>0.13793103448275865</c:v>
                </c:pt>
                <c:pt idx="6">
                  <c:v>0.10344827586206898</c:v>
                </c:pt>
                <c:pt idx="7">
                  <c:v>3.4482758620689682E-2</c:v>
                </c:pt>
                <c:pt idx="8">
                  <c:v>3.4482758620689682E-2</c:v>
                </c:pt>
                <c:pt idx="9">
                  <c:v>3.4482758620689682E-2</c:v>
                </c:pt>
                <c:pt idx="10">
                  <c:v>3.4482758620689682E-2</c:v>
                </c:pt>
                <c:pt idx="11">
                  <c:v>3.4482758620689682E-2</c:v>
                </c:pt>
                <c:pt idx="12">
                  <c:v>0</c:v>
                </c:pt>
                <c:pt idx="13">
                  <c:v>3.4482758620689682E-2</c:v>
                </c:pt>
                <c:pt idx="14">
                  <c:v>3.4482758620689682E-2</c:v>
                </c:pt>
                <c:pt idx="15">
                  <c:v>6.8965517241379323E-2</c:v>
                </c:pt>
                <c:pt idx="16">
                  <c:v>3.4482758620689682E-2</c:v>
                </c:pt>
                <c:pt idx="17">
                  <c:v>3.4482758620689682E-2</c:v>
                </c:pt>
                <c:pt idx="18">
                  <c:v>3.4482758620689682E-2</c:v>
                </c:pt>
                <c:pt idx="19">
                  <c:v>3.4482758620689682E-2</c:v>
                </c:pt>
                <c:pt idx="20">
                  <c:v>6.8965517241379323E-2</c:v>
                </c:pt>
                <c:pt idx="21">
                  <c:v>3.4482758620689682E-2</c:v>
                </c:pt>
                <c:pt idx="22">
                  <c:v>3.4482758620689682E-2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3.4482758620689682E-2</c:v>
                </c:pt>
                <c:pt idx="29">
                  <c:v>6.8965517241379323E-2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1-4898-B8D8-1569EE63D611}"/>
            </c:ext>
          </c:extLst>
        </c:ser>
        <c:ser>
          <c:idx val="1"/>
          <c:order val="1"/>
          <c:tx>
            <c:v>Sup 1, rep 2</c:v>
          </c:tx>
          <c:marker>
            <c:symbol val="square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nat'!$E$6:$AH$6</c:f>
              <c:numCache>
                <c:formatCode>General</c:formatCode>
                <c:ptCount val="30"/>
                <c:pt idx="0">
                  <c:v>1</c:v>
                </c:pt>
                <c:pt idx="1">
                  <c:v>0.70833333333333326</c:v>
                </c:pt>
                <c:pt idx="2">
                  <c:v>0.41666666666666669</c:v>
                </c:pt>
                <c:pt idx="3">
                  <c:v>0.29166666666666663</c:v>
                </c:pt>
                <c:pt idx="4">
                  <c:v>0.24999999999999994</c:v>
                </c:pt>
                <c:pt idx="5">
                  <c:v>0.20833333333333334</c:v>
                </c:pt>
                <c:pt idx="6">
                  <c:v>0.16666666666666663</c:v>
                </c:pt>
                <c:pt idx="7">
                  <c:v>0.20833333333333334</c:v>
                </c:pt>
                <c:pt idx="8">
                  <c:v>0.12499999999999992</c:v>
                </c:pt>
                <c:pt idx="9">
                  <c:v>0.16666666666666663</c:v>
                </c:pt>
                <c:pt idx="10">
                  <c:v>0</c:v>
                </c:pt>
                <c:pt idx="11">
                  <c:v>0</c:v>
                </c:pt>
                <c:pt idx="12">
                  <c:v>4.1666666666666616E-2</c:v>
                </c:pt>
                <c:pt idx="13">
                  <c:v>4.1666666666666616E-2</c:v>
                </c:pt>
                <c:pt idx="14">
                  <c:v>4.1666666666666616E-2</c:v>
                </c:pt>
                <c:pt idx="15">
                  <c:v>0.12499999999999992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4.1666666666666616E-2</c:v>
                </c:pt>
                <c:pt idx="20">
                  <c:v>8.3333333333333315E-2</c:v>
                </c:pt>
                <c:pt idx="21">
                  <c:v>4.1666666666666616E-2</c:v>
                </c:pt>
                <c:pt idx="22">
                  <c:v>4.1666666666666616E-2</c:v>
                </c:pt>
                <c:pt idx="23">
                  <c:v>4.1666666666666616E-2</c:v>
                </c:pt>
                <c:pt idx="24">
                  <c:v>4.1666666666666616E-2</c:v>
                </c:pt>
                <c:pt idx="25">
                  <c:v>4.1666666666666616E-2</c:v>
                </c:pt>
                <c:pt idx="26">
                  <c:v>4.1666666666666616E-2</c:v>
                </c:pt>
                <c:pt idx="27">
                  <c:v>4.1666666666666616E-2</c:v>
                </c:pt>
                <c:pt idx="28">
                  <c:v>8.3333333333333315E-2</c:v>
                </c:pt>
                <c:pt idx="29">
                  <c:v>0.12499999999999992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1-4898-B8D8-1569EE63D611}"/>
            </c:ext>
          </c:extLst>
        </c:ser>
        <c:ser>
          <c:idx val="2"/>
          <c:order val="2"/>
          <c:tx>
            <c:v>Sup 1, rep 3</c:v>
          </c:tx>
          <c:marker>
            <c:symbol val="triangle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nat'!$E$7:$AH$7</c:f>
              <c:numCache>
                <c:formatCode>General</c:formatCode>
                <c:ptCount val="30"/>
                <c:pt idx="0">
                  <c:v>1</c:v>
                </c:pt>
                <c:pt idx="1">
                  <c:v>0.87499999999999978</c:v>
                </c:pt>
                <c:pt idx="2">
                  <c:v>0.62499999999999978</c:v>
                </c:pt>
                <c:pt idx="3">
                  <c:v>0.62499999999999978</c:v>
                </c:pt>
                <c:pt idx="4">
                  <c:v>0.54166666666666663</c:v>
                </c:pt>
                <c:pt idx="5">
                  <c:v>0.4583333333333332</c:v>
                </c:pt>
                <c:pt idx="6">
                  <c:v>0.37499999999999989</c:v>
                </c:pt>
                <c:pt idx="7">
                  <c:v>0.33333333333333326</c:v>
                </c:pt>
                <c:pt idx="8">
                  <c:v>0.29166666666666657</c:v>
                </c:pt>
                <c:pt idx="9">
                  <c:v>0.29166666666666657</c:v>
                </c:pt>
                <c:pt idx="10">
                  <c:v>0.29166666666666657</c:v>
                </c:pt>
                <c:pt idx="11">
                  <c:v>0.20833333333333331</c:v>
                </c:pt>
                <c:pt idx="12">
                  <c:v>0.1666666666666666</c:v>
                </c:pt>
                <c:pt idx="13">
                  <c:v>0.1666666666666666</c:v>
                </c:pt>
                <c:pt idx="14">
                  <c:v>8.3333333333333301E-2</c:v>
                </c:pt>
                <c:pt idx="15">
                  <c:v>0.125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8.3333333333333301E-2</c:v>
                </c:pt>
                <c:pt idx="19">
                  <c:v>8.3333333333333301E-2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8.3333333333333301E-2</c:v>
                </c:pt>
                <c:pt idx="27">
                  <c:v>4.166666666666665E-2</c:v>
                </c:pt>
                <c:pt idx="28">
                  <c:v>0</c:v>
                </c:pt>
                <c:pt idx="29">
                  <c:v>8.3333333333333301E-2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81-4898-B8D8-1569EE63D611}"/>
            </c:ext>
          </c:extLst>
        </c:ser>
        <c:ser>
          <c:idx val="3"/>
          <c:order val="3"/>
          <c:tx>
            <c:v>Sup 2, rep 1</c:v>
          </c:tx>
          <c:marker>
            <c:symbol val="x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nat'!$E$8:$AH$8</c:f>
              <c:numCache>
                <c:formatCode>General</c:formatCode>
                <c:ptCount val="30"/>
                <c:pt idx="0">
                  <c:v>1</c:v>
                </c:pt>
                <c:pt idx="1">
                  <c:v>0.69565217391304346</c:v>
                </c:pt>
                <c:pt idx="2">
                  <c:v>0.43478260869565222</c:v>
                </c:pt>
                <c:pt idx="3">
                  <c:v>0.17391304347826086</c:v>
                </c:pt>
                <c:pt idx="4">
                  <c:v>8.6956521739130432E-2</c:v>
                </c:pt>
                <c:pt idx="5">
                  <c:v>4.3478260869565216E-2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4.3478260869565216E-2</c:v>
                </c:pt>
                <c:pt idx="14">
                  <c:v>0.17391304347826086</c:v>
                </c:pt>
                <c:pt idx="15">
                  <c:v>8.6956521739130432E-2</c:v>
                </c:pt>
                <c:pt idx="16">
                  <c:v>4.3478260869565216E-2</c:v>
                </c:pt>
                <c:pt idx="17">
                  <c:v>4.3478260869565216E-2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4.3478260869565216E-2</c:v>
                </c:pt>
                <c:pt idx="22">
                  <c:v>4.3478260869565216E-2</c:v>
                </c:pt>
                <c:pt idx="23">
                  <c:v>4.3478260869565216E-2</c:v>
                </c:pt>
                <c:pt idx="24">
                  <c:v>4.3478260869565216E-2</c:v>
                </c:pt>
                <c:pt idx="25">
                  <c:v>4.3478260869565216E-2</c:v>
                </c:pt>
                <c:pt idx="26">
                  <c:v>4.3478260869565216E-2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81-4898-B8D8-1569EE63D611}"/>
            </c:ext>
          </c:extLst>
        </c:ser>
        <c:ser>
          <c:idx val="4"/>
          <c:order val="4"/>
          <c:tx>
            <c:v>Sup 2, rep 2</c:v>
          </c:tx>
          <c:marker>
            <c:symbol val="star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nat'!$E$9:$AH$9</c:f>
              <c:numCache>
                <c:formatCode>General</c:formatCode>
                <c:ptCount val="30"/>
                <c:pt idx="0">
                  <c:v>1</c:v>
                </c:pt>
                <c:pt idx="1">
                  <c:v>0.68181818181818188</c:v>
                </c:pt>
                <c:pt idx="2">
                  <c:v>0.40909090909090912</c:v>
                </c:pt>
                <c:pt idx="3">
                  <c:v>0.13636363636363641</c:v>
                </c:pt>
                <c:pt idx="4">
                  <c:v>9.0909090909090953E-2</c:v>
                </c:pt>
                <c:pt idx="5">
                  <c:v>4.5454545454545449E-2</c:v>
                </c:pt>
                <c:pt idx="6">
                  <c:v>0</c:v>
                </c:pt>
                <c:pt idx="7">
                  <c:v>4.5454545454545449E-2</c:v>
                </c:pt>
                <c:pt idx="8">
                  <c:v>4.5454545454545449E-2</c:v>
                </c:pt>
                <c:pt idx="9">
                  <c:v>4.5454545454545449E-2</c:v>
                </c:pt>
                <c:pt idx="10">
                  <c:v>4.5454545454545449E-2</c:v>
                </c:pt>
                <c:pt idx="11">
                  <c:v>4.5454545454545449E-2</c:v>
                </c:pt>
                <c:pt idx="12">
                  <c:v>4.5454545454545449E-2</c:v>
                </c:pt>
                <c:pt idx="13">
                  <c:v>9.0909090909090953E-2</c:v>
                </c:pt>
                <c:pt idx="14">
                  <c:v>4.5454545454545449E-2</c:v>
                </c:pt>
                <c:pt idx="15">
                  <c:v>9.0909090909090953E-2</c:v>
                </c:pt>
                <c:pt idx="16">
                  <c:v>9.0909090909090953E-2</c:v>
                </c:pt>
                <c:pt idx="17">
                  <c:v>4.5454545454545449E-2</c:v>
                </c:pt>
                <c:pt idx="18">
                  <c:v>4.5454545454545449E-2</c:v>
                </c:pt>
                <c:pt idx="19">
                  <c:v>4.5454545454545449E-2</c:v>
                </c:pt>
                <c:pt idx="20">
                  <c:v>4.5454545454545449E-2</c:v>
                </c:pt>
                <c:pt idx="21">
                  <c:v>9.0909090909090953E-2</c:v>
                </c:pt>
                <c:pt idx="22">
                  <c:v>4.5454545454545449E-2</c:v>
                </c:pt>
                <c:pt idx="23">
                  <c:v>4.5454545454545449E-2</c:v>
                </c:pt>
                <c:pt idx="24">
                  <c:v>4.5454545454545449E-2</c:v>
                </c:pt>
                <c:pt idx="25">
                  <c:v>4.5454545454545449E-2</c:v>
                </c:pt>
                <c:pt idx="26">
                  <c:v>4.5454545454545449E-2</c:v>
                </c:pt>
                <c:pt idx="27">
                  <c:v>4.5454545454545449E-2</c:v>
                </c:pt>
                <c:pt idx="28">
                  <c:v>4.5454545454545449E-2</c:v>
                </c:pt>
                <c:pt idx="29">
                  <c:v>4.5454545454545449E-2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81-4898-B8D8-1569EE63D611}"/>
            </c:ext>
          </c:extLst>
        </c:ser>
        <c:ser>
          <c:idx val="5"/>
          <c:order val="5"/>
          <c:tx>
            <c:v>Sup 2, rep 3</c:v>
          </c:tx>
          <c:marker>
            <c:symbol val="circle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nat'!$E$10:$AH$10</c:f>
              <c:numCache>
                <c:formatCode>General</c:formatCode>
                <c:ptCount val="30"/>
                <c:pt idx="0">
                  <c:v>1</c:v>
                </c:pt>
                <c:pt idx="1">
                  <c:v>0.77777777777777779</c:v>
                </c:pt>
                <c:pt idx="2">
                  <c:v>0.61111111111111105</c:v>
                </c:pt>
                <c:pt idx="3">
                  <c:v>0.44444444444444442</c:v>
                </c:pt>
                <c:pt idx="4">
                  <c:v>0.27777777777777779</c:v>
                </c:pt>
                <c:pt idx="5">
                  <c:v>0.22222222222222218</c:v>
                </c:pt>
                <c:pt idx="6">
                  <c:v>0.16666666666666669</c:v>
                </c:pt>
                <c:pt idx="7">
                  <c:v>0.11111111111111109</c:v>
                </c:pt>
                <c:pt idx="8">
                  <c:v>0.11111111111111109</c:v>
                </c:pt>
                <c:pt idx="9">
                  <c:v>0.11111111111111109</c:v>
                </c:pt>
                <c:pt idx="10">
                  <c:v>0.11111111111111109</c:v>
                </c:pt>
                <c:pt idx="11">
                  <c:v>0.11111111111111109</c:v>
                </c:pt>
                <c:pt idx="12">
                  <c:v>0.11111111111111109</c:v>
                </c:pt>
                <c:pt idx="13">
                  <c:v>0</c:v>
                </c:pt>
                <c:pt idx="14">
                  <c:v>5.5555555555555546E-2</c:v>
                </c:pt>
                <c:pt idx="15">
                  <c:v>5.5555555555555546E-2</c:v>
                </c:pt>
                <c:pt idx="16">
                  <c:v>5.5555555555555546E-2</c:v>
                </c:pt>
                <c:pt idx="17">
                  <c:v>5.5555555555555546E-2</c:v>
                </c:pt>
                <c:pt idx="18">
                  <c:v>5.5555555555555546E-2</c:v>
                </c:pt>
                <c:pt idx="19">
                  <c:v>5.5555555555555546E-2</c:v>
                </c:pt>
                <c:pt idx="20">
                  <c:v>5.5555555555555546E-2</c:v>
                </c:pt>
                <c:pt idx="21">
                  <c:v>5.5555555555555546E-2</c:v>
                </c:pt>
                <c:pt idx="22">
                  <c:v>5.5555555555555546E-2</c:v>
                </c:pt>
                <c:pt idx="23">
                  <c:v>5.5555555555555546E-2</c:v>
                </c:pt>
                <c:pt idx="24">
                  <c:v>5.5555555555555546E-2</c:v>
                </c:pt>
                <c:pt idx="25">
                  <c:v>5.5555555555555546E-2</c:v>
                </c:pt>
                <c:pt idx="26">
                  <c:v>5.5555555555555546E-2</c:v>
                </c:pt>
                <c:pt idx="27">
                  <c:v>5.5555555555555546E-2</c:v>
                </c:pt>
                <c:pt idx="28">
                  <c:v>5.5555555555555546E-2</c:v>
                </c:pt>
                <c:pt idx="29">
                  <c:v>5.5555555555555546E-2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81-4898-B8D8-1569EE63D611}"/>
            </c:ext>
          </c:extLst>
        </c:ser>
        <c:ser>
          <c:idx val="6"/>
          <c:order val="6"/>
          <c:tx>
            <c:v>Sup 3, rep 1</c:v>
          </c:tx>
          <c:marker>
            <c:symbol val="plus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nat'!$E$11:$AH$11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0.82608695652173914</c:v>
                </c:pt>
                <c:pt idx="3">
                  <c:v>0.82608695652173914</c:v>
                </c:pt>
                <c:pt idx="4">
                  <c:v>0.73913043478260887</c:v>
                </c:pt>
                <c:pt idx="5">
                  <c:v>0.56521739130434778</c:v>
                </c:pt>
                <c:pt idx="6">
                  <c:v>0.47826086956521746</c:v>
                </c:pt>
                <c:pt idx="7">
                  <c:v>0.39130434782608697</c:v>
                </c:pt>
                <c:pt idx="8">
                  <c:v>0.3043478260869566</c:v>
                </c:pt>
                <c:pt idx="9">
                  <c:v>0.20869565217391306</c:v>
                </c:pt>
                <c:pt idx="10">
                  <c:v>9.5652173913043467E-2</c:v>
                </c:pt>
                <c:pt idx="11">
                  <c:v>0.10434782608695653</c:v>
                </c:pt>
                <c:pt idx="12">
                  <c:v>0</c:v>
                </c:pt>
                <c:pt idx="13">
                  <c:v>6.0869565217391265E-2</c:v>
                </c:pt>
                <c:pt idx="14">
                  <c:v>0.13043478260869568</c:v>
                </c:pt>
                <c:pt idx="15">
                  <c:v>0.11304347826086958</c:v>
                </c:pt>
                <c:pt idx="16">
                  <c:v>9.5652173913043467E-2</c:v>
                </c:pt>
                <c:pt idx="17">
                  <c:v>8.6956521739130418E-2</c:v>
                </c:pt>
                <c:pt idx="18">
                  <c:v>4.3478260869565258E-2</c:v>
                </c:pt>
                <c:pt idx="19">
                  <c:v>4.3478260869565258E-2</c:v>
                </c:pt>
                <c:pt idx="20">
                  <c:v>8.6956521739130523E-3</c:v>
                </c:pt>
                <c:pt idx="21">
                  <c:v>8.6956521739130523E-3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81-4898-B8D8-1569EE63D611}"/>
            </c:ext>
          </c:extLst>
        </c:ser>
        <c:ser>
          <c:idx val="7"/>
          <c:order val="7"/>
          <c:tx>
            <c:v>Sup 3, rep 2</c:v>
          </c:tx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nat'!$E$12:$AH$12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0.76923076923076916</c:v>
                </c:pt>
                <c:pt idx="3">
                  <c:v>0.46153846153846156</c:v>
                </c:pt>
                <c:pt idx="4">
                  <c:v>0.30769230769230771</c:v>
                </c:pt>
                <c:pt idx="5">
                  <c:v>0.23076923076923078</c:v>
                </c:pt>
                <c:pt idx="6">
                  <c:v>0.30769230769230771</c:v>
                </c:pt>
                <c:pt idx="7">
                  <c:v>0.30769230769230771</c:v>
                </c:pt>
                <c:pt idx="8">
                  <c:v>0.30769230769230771</c:v>
                </c:pt>
                <c:pt idx="9">
                  <c:v>0.30769230769230771</c:v>
                </c:pt>
                <c:pt idx="10">
                  <c:v>0.30769230769230771</c:v>
                </c:pt>
                <c:pt idx="11">
                  <c:v>0.23076923076923078</c:v>
                </c:pt>
                <c:pt idx="12">
                  <c:v>0.23076923076923078</c:v>
                </c:pt>
                <c:pt idx="13">
                  <c:v>0.23076923076923078</c:v>
                </c:pt>
                <c:pt idx="14">
                  <c:v>7.69230769230769E-2</c:v>
                </c:pt>
                <c:pt idx="15">
                  <c:v>7.69230769230769E-2</c:v>
                </c:pt>
                <c:pt idx="16">
                  <c:v>0.1538461538461538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7.69230769230769E-2</c:v>
                </c:pt>
                <c:pt idx="22">
                  <c:v>0.1538461538461538</c:v>
                </c:pt>
                <c:pt idx="23">
                  <c:v>0.1538461538461538</c:v>
                </c:pt>
                <c:pt idx="24">
                  <c:v>7.69230769230769E-2</c:v>
                </c:pt>
                <c:pt idx="25">
                  <c:v>7.69230769230769E-2</c:v>
                </c:pt>
                <c:pt idx="26">
                  <c:v>7.69230769230769E-2</c:v>
                </c:pt>
                <c:pt idx="27">
                  <c:v>7.69230769230769E-2</c:v>
                </c:pt>
                <c:pt idx="28">
                  <c:v>0.1538461538461538</c:v>
                </c:pt>
                <c:pt idx="29">
                  <c:v>7.69230769230769E-2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81-4898-B8D8-1569EE63D611}"/>
            </c:ext>
          </c:extLst>
        </c:ser>
        <c:ser>
          <c:idx val="8"/>
          <c:order val="8"/>
          <c:tx>
            <c:v>Sup 3, rep 3</c:v>
          </c:tx>
          <c:marker>
            <c:symbol val="dash"/>
            <c:size val="2"/>
          </c:marker>
          <c:xVal>
            <c:strRef>
              <c:f>'razon de humedad sec nat'!$E$4:$AH$4</c:f>
              <c:strCache>
                <c:ptCount val="30"/>
                <c:pt idx="0">
                  <c:v>MR 0 dias</c:v>
                </c:pt>
                <c:pt idx="1">
                  <c:v>MR 1 dias</c:v>
                </c:pt>
                <c:pt idx="2">
                  <c:v>MR 2 dias</c:v>
                </c:pt>
                <c:pt idx="3">
                  <c:v>MR 3 dias</c:v>
                </c:pt>
                <c:pt idx="4">
                  <c:v>MR 4 dias</c:v>
                </c:pt>
                <c:pt idx="5">
                  <c:v>MR 5 dias</c:v>
                </c:pt>
                <c:pt idx="6">
                  <c:v>MR 6 dias</c:v>
                </c:pt>
                <c:pt idx="7">
                  <c:v>MR 7 dias</c:v>
                </c:pt>
                <c:pt idx="8">
                  <c:v>MR 8 dias</c:v>
                </c:pt>
                <c:pt idx="9">
                  <c:v>MR 9 dias</c:v>
                </c:pt>
                <c:pt idx="10">
                  <c:v>MR 10 dias</c:v>
                </c:pt>
                <c:pt idx="11">
                  <c:v>MR 11 dias</c:v>
                </c:pt>
                <c:pt idx="12">
                  <c:v>MR 12 dias</c:v>
                </c:pt>
                <c:pt idx="13">
                  <c:v>MR 13 dias</c:v>
                </c:pt>
                <c:pt idx="14">
                  <c:v>MR 14 dias</c:v>
                </c:pt>
                <c:pt idx="15">
                  <c:v>MR 15 dias</c:v>
                </c:pt>
                <c:pt idx="16">
                  <c:v>MR 16 dias</c:v>
                </c:pt>
                <c:pt idx="17">
                  <c:v>MR 17 dias</c:v>
                </c:pt>
                <c:pt idx="18">
                  <c:v>MR 18 dias</c:v>
                </c:pt>
                <c:pt idx="19">
                  <c:v>MR 19 dias</c:v>
                </c:pt>
                <c:pt idx="20">
                  <c:v>MR 20 dias</c:v>
                </c:pt>
                <c:pt idx="21">
                  <c:v>MR 21 dias</c:v>
                </c:pt>
                <c:pt idx="22">
                  <c:v>MR 22 dias</c:v>
                </c:pt>
                <c:pt idx="23">
                  <c:v>MR 23 dias</c:v>
                </c:pt>
                <c:pt idx="24">
                  <c:v>MR 24 dias</c:v>
                </c:pt>
                <c:pt idx="25">
                  <c:v>MR 25 dias</c:v>
                </c:pt>
                <c:pt idx="26">
                  <c:v>MR 26 dias</c:v>
                </c:pt>
                <c:pt idx="27">
                  <c:v>MR 27 dias</c:v>
                </c:pt>
                <c:pt idx="28">
                  <c:v>MR 28 dias</c:v>
                </c:pt>
                <c:pt idx="29">
                  <c:v>MR 29  dias</c:v>
                </c:pt>
              </c:strCache>
            </c:strRef>
          </c:xVal>
          <c:yVal>
            <c:numRef>
              <c:f>'razon de humedad sec nat'!$E$13:$AH$13</c:f>
              <c:numCache>
                <c:formatCode>General</c:formatCode>
                <c:ptCount val="30"/>
                <c:pt idx="0">
                  <c:v>1</c:v>
                </c:pt>
                <c:pt idx="1">
                  <c:v>0.91666666666666674</c:v>
                </c:pt>
                <c:pt idx="2">
                  <c:v>0.66666666666666674</c:v>
                </c:pt>
                <c:pt idx="3">
                  <c:v>0.625</c:v>
                </c:pt>
                <c:pt idx="4">
                  <c:v>0.50833333333333341</c:v>
                </c:pt>
                <c:pt idx="5">
                  <c:v>0.29166666666666669</c:v>
                </c:pt>
                <c:pt idx="6">
                  <c:v>0.33333333333333337</c:v>
                </c:pt>
                <c:pt idx="7">
                  <c:v>0.3</c:v>
                </c:pt>
                <c:pt idx="8">
                  <c:v>0.16666666666666663</c:v>
                </c:pt>
                <c:pt idx="9">
                  <c:v>8.3333333333333315E-2</c:v>
                </c:pt>
                <c:pt idx="10">
                  <c:v>7.4999999999999983E-2</c:v>
                </c:pt>
                <c:pt idx="11">
                  <c:v>0</c:v>
                </c:pt>
                <c:pt idx="12">
                  <c:v>8.3333333333333315E-2</c:v>
                </c:pt>
                <c:pt idx="13">
                  <c:v>0.16666666666666663</c:v>
                </c:pt>
                <c:pt idx="14">
                  <c:v>8.3333333333333315E-2</c:v>
                </c:pt>
                <c:pt idx="15">
                  <c:v>9.166666666666666E-2</c:v>
                </c:pt>
                <c:pt idx="16">
                  <c:v>8.3333333333333315E-2</c:v>
                </c:pt>
                <c:pt idx="17">
                  <c:v>7.4999999999999983E-2</c:v>
                </c:pt>
                <c:pt idx="18">
                  <c:v>0</c:v>
                </c:pt>
                <c:pt idx="19">
                  <c:v>3.3333333333333368E-2</c:v>
                </c:pt>
                <c:pt idx="20">
                  <c:v>0</c:v>
                </c:pt>
                <c:pt idx="21">
                  <c:v>4.1666666666666706E-2</c:v>
                </c:pt>
                <c:pt idx="22">
                  <c:v>8.3333333333333315E-2</c:v>
                </c:pt>
                <c:pt idx="23">
                  <c:v>8.3333333333333315E-2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81-4898-B8D8-1569EE63D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61504"/>
        <c:axId val="161080064"/>
      </c:scatterChart>
      <c:valAx>
        <c:axId val="16106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Tirempo (dias)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1080064"/>
        <c:crosses val="autoZero"/>
        <c:crossBetween val="midCat"/>
      </c:valAx>
      <c:valAx>
        <c:axId val="161080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Razon de humedad (adm)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1061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Razon de humedad para diferentes longitudes y superficies, secado natural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 1, long 1</c:v>
          </c:tx>
          <c:spPr>
            <a:ln w="19050">
              <a:noFill/>
            </a:ln>
          </c:spPr>
          <c:marker>
            <c:symbol val="diamond"/>
            <c:size val="2"/>
          </c:marke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nat'!$E$8:$AH$8</c:f>
              <c:numCache>
                <c:formatCode>General</c:formatCode>
                <c:ptCount val="30"/>
                <c:pt idx="0">
                  <c:v>1</c:v>
                </c:pt>
                <c:pt idx="1">
                  <c:v>0.78065134099616851</c:v>
                </c:pt>
                <c:pt idx="2">
                  <c:v>0.51963601532567039</c:v>
                </c:pt>
                <c:pt idx="3">
                  <c:v>0.40900383141762447</c:v>
                </c:pt>
                <c:pt idx="4">
                  <c:v>0.34434865900383138</c:v>
                </c:pt>
                <c:pt idx="5">
                  <c:v>0.26819923371647508</c:v>
                </c:pt>
                <c:pt idx="6">
                  <c:v>0.21503831417624517</c:v>
                </c:pt>
                <c:pt idx="7">
                  <c:v>0.19204980842911876</c:v>
                </c:pt>
                <c:pt idx="8">
                  <c:v>0.15038314176245207</c:v>
                </c:pt>
                <c:pt idx="9">
                  <c:v>0.16427203065134097</c:v>
                </c:pt>
                <c:pt idx="10">
                  <c:v>0.10871647509578541</c:v>
                </c:pt>
                <c:pt idx="11">
                  <c:v>8.0938697318007666E-2</c:v>
                </c:pt>
                <c:pt idx="12">
                  <c:v>6.9444444444444406E-2</c:v>
                </c:pt>
                <c:pt idx="13">
                  <c:v>8.0938697318007638E-2</c:v>
                </c:pt>
                <c:pt idx="14">
                  <c:v>5.3160919540229869E-2</c:v>
                </c:pt>
                <c:pt idx="15">
                  <c:v>0.10632183908045974</c:v>
                </c:pt>
                <c:pt idx="16">
                  <c:v>3.9272030651340994E-2</c:v>
                </c:pt>
                <c:pt idx="17">
                  <c:v>3.9272030651340994E-2</c:v>
                </c:pt>
                <c:pt idx="18">
                  <c:v>3.9272030651340994E-2</c:v>
                </c:pt>
                <c:pt idx="19">
                  <c:v>5.3160919540229869E-2</c:v>
                </c:pt>
                <c:pt idx="20">
                  <c:v>9.2432950191570884E-2</c:v>
                </c:pt>
                <c:pt idx="21">
                  <c:v>6.7049808429118771E-2</c:v>
                </c:pt>
                <c:pt idx="22">
                  <c:v>6.7049808429118771E-2</c:v>
                </c:pt>
                <c:pt idx="23">
                  <c:v>5.5555555555555546E-2</c:v>
                </c:pt>
                <c:pt idx="24">
                  <c:v>5.5555555555555546E-2</c:v>
                </c:pt>
                <c:pt idx="25">
                  <c:v>5.5555555555555546E-2</c:v>
                </c:pt>
                <c:pt idx="26">
                  <c:v>4.1666666666666637E-2</c:v>
                </c:pt>
                <c:pt idx="27">
                  <c:v>2.7777777777777752E-2</c:v>
                </c:pt>
                <c:pt idx="28">
                  <c:v>3.9272030651341001E-2</c:v>
                </c:pt>
                <c:pt idx="29">
                  <c:v>9.2432950191570842E-2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DB-47F2-B152-7E6E90A2D69A}"/>
            </c:ext>
          </c:extLst>
        </c:ser>
        <c:ser>
          <c:idx val="1"/>
          <c:order val="1"/>
          <c:tx>
            <c:v>Sup 2, long  1</c:v>
          </c:tx>
          <c:spPr>
            <a:ln w="19050">
              <a:noFill/>
            </a:ln>
          </c:spPr>
          <c:marker>
            <c:symbol val="square"/>
            <c:size val="2"/>
          </c:marke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nat'!$E$12:$AH$12</c:f>
              <c:numCache>
                <c:formatCode>General</c:formatCode>
                <c:ptCount val="30"/>
                <c:pt idx="0">
                  <c:v>1</c:v>
                </c:pt>
                <c:pt idx="1">
                  <c:v>0.71841604450300112</c:v>
                </c:pt>
                <c:pt idx="2">
                  <c:v>0.48499487629922405</c:v>
                </c:pt>
                <c:pt idx="3">
                  <c:v>0.25157370809544721</c:v>
                </c:pt>
                <c:pt idx="4">
                  <c:v>0.15188113014199972</c:v>
                </c:pt>
                <c:pt idx="5">
                  <c:v>0.10371834284877761</c:v>
                </c:pt>
                <c:pt idx="6">
                  <c:v>5.5555555555555559E-2</c:v>
                </c:pt>
                <c:pt idx="7">
                  <c:v>5.218855218855218E-2</c:v>
                </c:pt>
                <c:pt idx="8">
                  <c:v>5.218855218855218E-2</c:v>
                </c:pt>
                <c:pt idx="9">
                  <c:v>5.218855218855218E-2</c:v>
                </c:pt>
                <c:pt idx="10">
                  <c:v>5.218855218855218E-2</c:v>
                </c:pt>
                <c:pt idx="11">
                  <c:v>5.218855218855218E-2</c:v>
                </c:pt>
                <c:pt idx="12">
                  <c:v>5.218855218855218E-2</c:v>
                </c:pt>
                <c:pt idx="13">
                  <c:v>4.4795783926218725E-2</c:v>
                </c:pt>
                <c:pt idx="14">
                  <c:v>9.1641048162787286E-2</c:v>
                </c:pt>
                <c:pt idx="15">
                  <c:v>7.7807056067925637E-2</c:v>
                </c:pt>
                <c:pt idx="16">
                  <c:v>6.331430244473725E-2</c:v>
                </c:pt>
                <c:pt idx="17">
                  <c:v>4.816278729322207E-2</c:v>
                </c:pt>
                <c:pt idx="18">
                  <c:v>3.3670033670033662E-2</c:v>
                </c:pt>
                <c:pt idx="19">
                  <c:v>3.3670033670033662E-2</c:v>
                </c:pt>
                <c:pt idx="20">
                  <c:v>3.3670033670033662E-2</c:v>
                </c:pt>
                <c:pt idx="21">
                  <c:v>6.331430244473725E-2</c:v>
                </c:pt>
                <c:pt idx="22">
                  <c:v>4.816278729322207E-2</c:v>
                </c:pt>
                <c:pt idx="23">
                  <c:v>4.816278729322207E-2</c:v>
                </c:pt>
                <c:pt idx="24">
                  <c:v>4.816278729322207E-2</c:v>
                </c:pt>
                <c:pt idx="25">
                  <c:v>4.816278729322207E-2</c:v>
                </c:pt>
                <c:pt idx="26">
                  <c:v>4.816278729322207E-2</c:v>
                </c:pt>
                <c:pt idx="27">
                  <c:v>3.3670033670033662E-2</c:v>
                </c:pt>
                <c:pt idx="28">
                  <c:v>3.3670033670033662E-2</c:v>
                </c:pt>
                <c:pt idx="29">
                  <c:v>3.3670033670033662E-2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B-47F2-B152-7E6E90A2D69A}"/>
            </c:ext>
          </c:extLst>
        </c:ser>
        <c:ser>
          <c:idx val="2"/>
          <c:order val="2"/>
          <c:tx>
            <c:v>Sup 3, long 1</c:v>
          </c:tx>
          <c:spPr>
            <a:ln w="19050">
              <a:noFill/>
            </a:ln>
          </c:spPr>
          <c:marker>
            <c:symbol val="triangle"/>
            <c:size val="2"/>
          </c:marke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nat'!$E$16:$AH$16</c:f>
              <c:numCache>
                <c:formatCode>General</c:formatCode>
                <c:ptCount val="30"/>
                <c:pt idx="0">
                  <c:v>1</c:v>
                </c:pt>
                <c:pt idx="1">
                  <c:v>0.97222222222222232</c:v>
                </c:pt>
                <c:pt idx="2">
                  <c:v>0.75399479747305842</c:v>
                </c:pt>
                <c:pt idx="3">
                  <c:v>0.63754180602006694</c:v>
                </c:pt>
                <c:pt idx="4">
                  <c:v>0.51838535860275003</c:v>
                </c:pt>
                <c:pt idx="5">
                  <c:v>0.36255109624674842</c:v>
                </c:pt>
                <c:pt idx="6">
                  <c:v>0.37309550353028625</c:v>
                </c:pt>
                <c:pt idx="7">
                  <c:v>0.33299888517279824</c:v>
                </c:pt>
                <c:pt idx="8">
                  <c:v>0.25956893348197696</c:v>
                </c:pt>
                <c:pt idx="9">
                  <c:v>0.19990709773318471</c:v>
                </c:pt>
                <c:pt idx="10">
                  <c:v>0.15944816053511704</c:v>
                </c:pt>
                <c:pt idx="11">
                  <c:v>0.11170568561872911</c:v>
                </c:pt>
                <c:pt idx="12">
                  <c:v>0.1047008547008547</c:v>
                </c:pt>
                <c:pt idx="13">
                  <c:v>0.15276848755109623</c:v>
                </c:pt>
                <c:pt idx="14">
                  <c:v>9.6897064288368639E-2</c:v>
                </c:pt>
                <c:pt idx="15">
                  <c:v>9.3877740616871042E-2</c:v>
                </c:pt>
                <c:pt idx="16">
                  <c:v>0.11094388703084353</c:v>
                </c:pt>
                <c:pt idx="17">
                  <c:v>5.3985507246376796E-2</c:v>
                </c:pt>
                <c:pt idx="18">
                  <c:v>1.449275362318842E-2</c:v>
                </c:pt>
                <c:pt idx="19">
                  <c:v>2.5603864734299542E-2</c:v>
                </c:pt>
                <c:pt idx="20">
                  <c:v>2.8985507246376842E-3</c:v>
                </c:pt>
                <c:pt idx="21">
                  <c:v>4.2428465254552218E-2</c:v>
                </c:pt>
                <c:pt idx="22">
                  <c:v>7.9059829059829043E-2</c:v>
                </c:pt>
                <c:pt idx="23">
                  <c:v>7.9059829059829043E-2</c:v>
                </c:pt>
                <c:pt idx="24">
                  <c:v>2.5641025641025633E-2</c:v>
                </c:pt>
                <c:pt idx="25">
                  <c:v>2.5641025641025633E-2</c:v>
                </c:pt>
                <c:pt idx="26">
                  <c:v>2.5641025641025633E-2</c:v>
                </c:pt>
                <c:pt idx="27">
                  <c:v>2.5641025641025633E-2</c:v>
                </c:pt>
                <c:pt idx="28">
                  <c:v>5.1282051282051266E-2</c:v>
                </c:pt>
                <c:pt idx="29">
                  <c:v>2.5641025641025633E-2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DB-47F2-B152-7E6E90A2D69A}"/>
            </c:ext>
          </c:extLst>
        </c:ser>
        <c:ser>
          <c:idx val="3"/>
          <c:order val="3"/>
          <c:tx>
            <c:v>Sup 1, long 2</c:v>
          </c:tx>
          <c:spPr>
            <a:ln w="19050">
              <a:noFill/>
            </a:ln>
          </c:spPr>
          <c:marker>
            <c:symbol val="x"/>
            <c:size val="2"/>
          </c:marke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nat'!$E$20:$AH$20</c:f>
              <c:numCache>
                <c:formatCode>General</c:formatCode>
                <c:ptCount val="30"/>
                <c:pt idx="0">
                  <c:v>1</c:v>
                </c:pt>
                <c:pt idx="1">
                  <c:v>0.78281814532316341</c:v>
                </c:pt>
                <c:pt idx="2">
                  <c:v>0.54917703733440393</c:v>
                </c:pt>
                <c:pt idx="3">
                  <c:v>0.31941656630536597</c:v>
                </c:pt>
                <c:pt idx="4">
                  <c:v>0.26749632008564167</c:v>
                </c:pt>
                <c:pt idx="5">
                  <c:v>0.23524688879967889</c:v>
                </c:pt>
                <c:pt idx="6">
                  <c:v>0.18961595075605517</c:v>
                </c:pt>
                <c:pt idx="7">
                  <c:v>0.11882778000802892</c:v>
                </c:pt>
                <c:pt idx="8">
                  <c:v>9.2867656898166742E-2</c:v>
                </c:pt>
                <c:pt idx="9">
                  <c:v>8.5775458316606434E-2</c:v>
                </c:pt>
                <c:pt idx="10">
                  <c:v>7.3196841964405193E-2</c:v>
                </c:pt>
                <c:pt idx="11">
                  <c:v>5.3526027030643651E-2</c:v>
                </c:pt>
                <c:pt idx="12">
                  <c:v>1.4184397163120565E-2</c:v>
                </c:pt>
                <c:pt idx="13">
                  <c:v>3.3855212096882109E-2</c:v>
                </c:pt>
                <c:pt idx="14">
                  <c:v>3.3855212096882109E-2</c:v>
                </c:pt>
                <c:pt idx="15">
                  <c:v>7.3196841964405193E-2</c:v>
                </c:pt>
                <c:pt idx="16">
                  <c:v>3.3855212096882109E-2</c:v>
                </c:pt>
                <c:pt idx="17">
                  <c:v>2.0473705339221188E-2</c:v>
                </c:pt>
                <c:pt idx="18">
                  <c:v>7.0921985815602896E-3</c:v>
                </c:pt>
                <c:pt idx="19">
                  <c:v>1.3381506757660913E-2</c:v>
                </c:pt>
                <c:pt idx="20">
                  <c:v>4.6433828449083371E-2</c:v>
                </c:pt>
                <c:pt idx="21">
                  <c:v>5.2723136625183999E-2</c:v>
                </c:pt>
                <c:pt idx="22">
                  <c:v>3.9341629867523091E-2</c:v>
                </c:pt>
                <c:pt idx="23">
                  <c:v>2.5960123109862177E-2</c:v>
                </c:pt>
                <c:pt idx="24">
                  <c:v>1.2578616352201255E-2</c:v>
                </c:pt>
                <c:pt idx="25">
                  <c:v>1.2578616352201255E-2</c:v>
                </c:pt>
                <c:pt idx="26">
                  <c:v>6.2893081761006215E-3</c:v>
                </c:pt>
                <c:pt idx="27">
                  <c:v>1.2578616352201255E-2</c:v>
                </c:pt>
                <c:pt idx="28">
                  <c:v>2.5960123109862177E-2</c:v>
                </c:pt>
                <c:pt idx="29">
                  <c:v>5.9012444801284619E-2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DB-47F2-B152-7E6E90A2D69A}"/>
            </c:ext>
          </c:extLst>
        </c:ser>
        <c:ser>
          <c:idx val="4"/>
          <c:order val="4"/>
          <c:tx>
            <c:v>Sup 2, long 2</c:v>
          </c:tx>
          <c:spPr>
            <a:ln w="19050">
              <a:noFill/>
            </a:ln>
          </c:spPr>
          <c:marker>
            <c:symbol val="star"/>
            <c:size val="2"/>
          </c:marke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nat'!$E$24:$AH$24</c:f>
              <c:numCache>
                <c:formatCode>General</c:formatCode>
                <c:ptCount val="30"/>
                <c:pt idx="0">
                  <c:v>1</c:v>
                </c:pt>
                <c:pt idx="1">
                  <c:v>0.80950865266931149</c:v>
                </c:pt>
                <c:pt idx="2">
                  <c:v>0.58591599818622975</c:v>
                </c:pt>
                <c:pt idx="3">
                  <c:v>0.410701497118303</c:v>
                </c:pt>
                <c:pt idx="4">
                  <c:v>0.36029232520041782</c:v>
                </c:pt>
                <c:pt idx="5">
                  <c:v>0.32866249600553732</c:v>
                </c:pt>
                <c:pt idx="6">
                  <c:v>0.28271070238126816</c:v>
                </c:pt>
                <c:pt idx="7">
                  <c:v>0.22522201634161534</c:v>
                </c:pt>
                <c:pt idx="8">
                  <c:v>0.19924190466085909</c:v>
                </c:pt>
                <c:pt idx="9">
                  <c:v>0.16494825828795753</c:v>
                </c:pt>
                <c:pt idx="10">
                  <c:v>0.14990886941233086</c:v>
                </c:pt>
                <c:pt idx="11">
                  <c:v>0.10491195762143483</c:v>
                </c:pt>
                <c:pt idx="12">
                  <c:v>4.463819956777703E-2</c:v>
                </c:pt>
                <c:pt idx="13">
                  <c:v>6.2779691330658166E-2</c:v>
                </c:pt>
                <c:pt idx="14">
                  <c:v>2.6576281291010365E-2</c:v>
                </c:pt>
                <c:pt idx="15">
                  <c:v>9.3095926469046561E-2</c:v>
                </c:pt>
                <c:pt idx="16">
                  <c:v>4.0898245720398969E-2</c:v>
                </c:pt>
                <c:pt idx="17">
                  <c:v>3.5248528206274672E-2</c:v>
                </c:pt>
                <c:pt idx="18">
                  <c:v>2.5262687234518216E-2</c:v>
                </c:pt>
                <c:pt idx="19">
                  <c:v>2.5621399457637247E-2</c:v>
                </c:pt>
                <c:pt idx="20">
                  <c:v>4.1256957943517976E-2</c:v>
                </c:pt>
                <c:pt idx="21">
                  <c:v>4.6310505847388182E-2</c:v>
                </c:pt>
                <c:pt idx="22">
                  <c:v>3.5011070819139588E-2</c:v>
                </c:pt>
                <c:pt idx="23">
                  <c:v>2.0926563776886065E-2</c:v>
                </c:pt>
                <c:pt idx="24">
                  <c:v>1.6231728096134889E-2</c:v>
                </c:pt>
                <c:pt idx="25">
                  <c:v>2.188144561025919E-2</c:v>
                </c:pt>
                <c:pt idx="26">
                  <c:v>1.0940722805129595E-2</c:v>
                </c:pt>
                <c:pt idx="27">
                  <c:v>1.0344553194875478E-2</c:v>
                </c:pt>
                <c:pt idx="28">
                  <c:v>2.0330394166631949E-2</c:v>
                </c:pt>
                <c:pt idx="29">
                  <c:v>7.81777924294038E-2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DB-47F2-B152-7E6E90A2D69A}"/>
            </c:ext>
          </c:extLst>
        </c:ser>
        <c:ser>
          <c:idx val="5"/>
          <c:order val="5"/>
          <c:tx>
            <c:v>Sup 3, long 2</c:v>
          </c:tx>
          <c:spPr>
            <a:ln w="19050">
              <a:noFill/>
            </a:ln>
          </c:spPr>
          <c:marker>
            <c:symbol val="circle"/>
            <c:size val="2"/>
          </c:marke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nat'!$E$28:$AH$28</c:f>
              <c:numCache>
                <c:formatCode>General</c:formatCode>
                <c:ptCount val="30"/>
                <c:pt idx="0">
                  <c:v>1</c:v>
                </c:pt>
                <c:pt idx="1">
                  <c:v>0.77756194422861091</c:v>
                </c:pt>
                <c:pt idx="2">
                  <c:v>0.53671760338426999</c:v>
                </c:pt>
                <c:pt idx="3">
                  <c:v>0.35902615902615914</c:v>
                </c:pt>
                <c:pt idx="4">
                  <c:v>0.28375205041871704</c:v>
                </c:pt>
                <c:pt idx="5">
                  <c:v>0.18900975567642228</c:v>
                </c:pt>
                <c:pt idx="6">
                  <c:v>0.2151256151256152</c:v>
                </c:pt>
                <c:pt idx="7">
                  <c:v>0.17725114391781061</c:v>
                </c:pt>
                <c:pt idx="8">
                  <c:v>0.17772597772597767</c:v>
                </c:pt>
                <c:pt idx="9">
                  <c:v>0.14649917983251318</c:v>
                </c:pt>
                <c:pt idx="10">
                  <c:v>0.15267201933868599</c:v>
                </c:pt>
                <c:pt idx="11">
                  <c:v>0.1398515065181731</c:v>
                </c:pt>
                <c:pt idx="12">
                  <c:v>0.12703099369766033</c:v>
                </c:pt>
                <c:pt idx="13">
                  <c:v>0.1263316929983597</c:v>
                </c:pt>
                <c:pt idx="14">
                  <c:v>0.11351118017784678</c:v>
                </c:pt>
                <c:pt idx="15">
                  <c:v>9.9516532849866154E-2</c:v>
                </c:pt>
                <c:pt idx="16">
                  <c:v>5.0332383665717018E-2</c:v>
                </c:pt>
                <c:pt idx="17">
                  <c:v>3.7511870845204132E-2</c:v>
                </c:pt>
                <c:pt idx="18">
                  <c:v>2.4354657687991027E-2</c:v>
                </c:pt>
                <c:pt idx="19">
                  <c:v>2.4354657687991027E-2</c:v>
                </c:pt>
                <c:pt idx="20">
                  <c:v>3.658810325476991E-2</c:v>
                </c:pt>
                <c:pt idx="21">
                  <c:v>6.1642061642061596E-2</c:v>
                </c:pt>
                <c:pt idx="22">
                  <c:v>5.5581455581455531E-2</c:v>
                </c:pt>
                <c:pt idx="23">
                  <c:v>3.0527497194163849E-2</c:v>
                </c:pt>
                <c:pt idx="24">
                  <c:v>1.2233445566778911E-2</c:v>
                </c:pt>
                <c:pt idx="25">
                  <c:v>1.2233445566778911E-2</c:v>
                </c:pt>
                <c:pt idx="26">
                  <c:v>1.2233445566778911E-2</c:v>
                </c:pt>
                <c:pt idx="27">
                  <c:v>1.8181818181818184E-2</c:v>
                </c:pt>
                <c:pt idx="28">
                  <c:v>3.0303030303030314E-2</c:v>
                </c:pt>
                <c:pt idx="29">
                  <c:v>7.3400673400673397E-2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DB-47F2-B152-7E6E90A2D69A}"/>
            </c:ext>
          </c:extLst>
        </c:ser>
        <c:ser>
          <c:idx val="6"/>
          <c:order val="6"/>
          <c:tx>
            <c:v>Sup 1, long 3</c:v>
          </c:tx>
          <c:spPr>
            <a:ln w="19050">
              <a:noFill/>
            </a:ln>
          </c:spPr>
          <c:marker>
            <c:symbol val="plus"/>
            <c:size val="2"/>
          </c:marke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nat'!$E$32:$AH$32</c:f>
              <c:numCache>
                <c:formatCode>General</c:formatCode>
                <c:ptCount val="30"/>
                <c:pt idx="0">
                  <c:v>1</c:v>
                </c:pt>
                <c:pt idx="1">
                  <c:v>0.72248792270531392</c:v>
                </c:pt>
                <c:pt idx="2">
                  <c:v>0.45904991948470214</c:v>
                </c:pt>
                <c:pt idx="3">
                  <c:v>0.28737520128824473</c:v>
                </c:pt>
                <c:pt idx="4">
                  <c:v>0.25414653784218999</c:v>
                </c:pt>
                <c:pt idx="5">
                  <c:v>0.21648953301127213</c:v>
                </c:pt>
                <c:pt idx="6">
                  <c:v>0.17942028985507241</c:v>
                </c:pt>
                <c:pt idx="7">
                  <c:v>0.14716586151368757</c:v>
                </c:pt>
                <c:pt idx="8">
                  <c:v>0.11955716586151366</c:v>
                </c:pt>
                <c:pt idx="9">
                  <c:v>0.10120772946859902</c:v>
                </c:pt>
                <c:pt idx="10">
                  <c:v>9.2334943639291442E-2</c:v>
                </c:pt>
                <c:pt idx="11">
                  <c:v>7.3599033816425116E-2</c:v>
                </c:pt>
                <c:pt idx="12">
                  <c:v>5.0619967793880838E-2</c:v>
                </c:pt>
                <c:pt idx="13">
                  <c:v>5.0418679549114311E-2</c:v>
                </c:pt>
                <c:pt idx="14">
                  <c:v>3.6698872785829291E-2</c:v>
                </c:pt>
                <c:pt idx="15">
                  <c:v>6.8752012882447644E-2</c:v>
                </c:pt>
                <c:pt idx="16">
                  <c:v>3.2069243156199682E-2</c:v>
                </c:pt>
                <c:pt idx="17">
                  <c:v>3.205314009661836E-2</c:v>
                </c:pt>
                <c:pt idx="18">
                  <c:v>1.3333333333333343E-2</c:v>
                </c:pt>
                <c:pt idx="19">
                  <c:v>2.3566827697262479E-2</c:v>
                </c:pt>
                <c:pt idx="20">
                  <c:v>2.3566827697262479E-2</c:v>
                </c:pt>
                <c:pt idx="21">
                  <c:v>2.8582930756843778E-2</c:v>
                </c:pt>
                <c:pt idx="22">
                  <c:v>2.8582930756843778E-2</c:v>
                </c:pt>
                <c:pt idx="23">
                  <c:v>3.3027375201288227E-2</c:v>
                </c:pt>
                <c:pt idx="24">
                  <c:v>4.1916264090177124E-2</c:v>
                </c:pt>
                <c:pt idx="25">
                  <c:v>4.1916264090177124E-2</c:v>
                </c:pt>
                <c:pt idx="26">
                  <c:v>2.8011272141706924E-2</c:v>
                </c:pt>
                <c:pt idx="27">
                  <c:v>2.3566827697262479E-2</c:v>
                </c:pt>
                <c:pt idx="28">
                  <c:v>2.3566827697262479E-2</c:v>
                </c:pt>
                <c:pt idx="29">
                  <c:v>6.5466988727858291E-2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DB-47F2-B152-7E6E90A2D69A}"/>
            </c:ext>
          </c:extLst>
        </c:ser>
        <c:ser>
          <c:idx val="7"/>
          <c:order val="7"/>
          <c:tx>
            <c:v>sup 2, long 3</c:v>
          </c:tx>
          <c:spPr>
            <a:ln w="19050">
              <a:noFill/>
            </a:ln>
          </c:spP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nat'!$E$36:$AH$36</c:f>
              <c:numCache>
                <c:formatCode>General</c:formatCode>
                <c:ptCount val="30"/>
                <c:pt idx="0">
                  <c:v>1</c:v>
                </c:pt>
                <c:pt idx="1">
                  <c:v>0.83088317184541705</c:v>
                </c:pt>
                <c:pt idx="2">
                  <c:v>0.65413743178527672</c:v>
                </c:pt>
                <c:pt idx="3">
                  <c:v>0.48502060363069388</c:v>
                </c:pt>
                <c:pt idx="4">
                  <c:v>0.37832720792961355</c:v>
                </c:pt>
                <c:pt idx="5">
                  <c:v>0.33210825258937526</c:v>
                </c:pt>
                <c:pt idx="6">
                  <c:v>0.29858558859561196</c:v>
                </c:pt>
                <c:pt idx="7">
                  <c:v>0.26456175520659314</c:v>
                </c:pt>
                <c:pt idx="8">
                  <c:v>0.23053792181757435</c:v>
                </c:pt>
                <c:pt idx="9">
                  <c:v>0.1797527564316739</c:v>
                </c:pt>
                <c:pt idx="10">
                  <c:v>0.16299142443479234</c:v>
                </c:pt>
                <c:pt idx="11">
                  <c:v>0.14929279429780598</c:v>
                </c:pt>
                <c:pt idx="12">
                  <c:v>8.7314845751197231E-2</c:v>
                </c:pt>
                <c:pt idx="13">
                  <c:v>6.4984964918142374E-2</c:v>
                </c:pt>
                <c:pt idx="14">
                  <c:v>6.1421093662991443E-2</c:v>
                </c:pt>
                <c:pt idx="15">
                  <c:v>0.10764004900322977</c:v>
                </c:pt>
                <c:pt idx="16">
                  <c:v>2.8455284552845534E-2</c:v>
                </c:pt>
                <c:pt idx="17">
                  <c:v>3.2520325203252064E-2</c:v>
                </c:pt>
                <c:pt idx="18">
                  <c:v>2.1327542042543734E-2</c:v>
                </c:pt>
                <c:pt idx="19">
                  <c:v>3.0459962133867924E-2</c:v>
                </c:pt>
                <c:pt idx="20">
                  <c:v>3.0459962133867924E-2</c:v>
                </c:pt>
                <c:pt idx="21">
                  <c:v>4.3156253480343021E-2</c:v>
                </c:pt>
                <c:pt idx="22">
                  <c:v>2.5392582692950222E-2</c:v>
                </c:pt>
                <c:pt idx="23">
                  <c:v>2.0826372647288118E-2</c:v>
                </c:pt>
                <c:pt idx="24">
                  <c:v>2.895645394810115E-2</c:v>
                </c:pt>
                <c:pt idx="25">
                  <c:v>2.895645394810115E-2</c:v>
                </c:pt>
                <c:pt idx="26">
                  <c:v>2.0325203252032537E-2</c:v>
                </c:pt>
                <c:pt idx="27">
                  <c:v>8.6312506960686125E-3</c:v>
                </c:pt>
                <c:pt idx="28">
                  <c:v>8.6312506960686125E-3</c:v>
                </c:pt>
                <c:pt idx="29">
                  <c:v>3.808887403942534E-2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DB-47F2-B152-7E6E90A2D69A}"/>
            </c:ext>
          </c:extLst>
        </c:ser>
        <c:ser>
          <c:idx val="8"/>
          <c:order val="8"/>
          <c:tx>
            <c:v>Sup 3, long 3</c:v>
          </c:tx>
          <c:spPr>
            <a:ln w="19050">
              <a:noFill/>
            </a:ln>
          </c:spPr>
          <c:marker>
            <c:symbol val="dash"/>
            <c:size val="2"/>
          </c:marke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nat'!$E$40:$AH$40</c:f>
              <c:numCache>
                <c:formatCode>General</c:formatCode>
                <c:ptCount val="30"/>
                <c:pt idx="0">
                  <c:v>1</c:v>
                </c:pt>
                <c:pt idx="1">
                  <c:v>0.78962502875546348</c:v>
                </c:pt>
                <c:pt idx="2">
                  <c:v>0.55147227973314938</c:v>
                </c:pt>
                <c:pt idx="3">
                  <c:v>0.34555760038851829</c:v>
                </c:pt>
                <c:pt idx="4">
                  <c:v>0.32263630089717044</c:v>
                </c:pt>
                <c:pt idx="5">
                  <c:v>0.27728573984612631</c:v>
                </c:pt>
                <c:pt idx="6">
                  <c:v>0.23095110293177923</c:v>
                </c:pt>
                <c:pt idx="7">
                  <c:v>0.17618792014927279</c:v>
                </c:pt>
                <c:pt idx="8">
                  <c:v>0.13793676354062825</c:v>
                </c:pt>
                <c:pt idx="9">
                  <c:v>0.109916161848529</c:v>
                </c:pt>
                <c:pt idx="10">
                  <c:v>9.4292359992843078E-2</c:v>
                </c:pt>
                <c:pt idx="11">
                  <c:v>7.8470464943894896E-2</c:v>
                </c:pt>
                <c:pt idx="12">
                  <c:v>7.0879022569843839E-2</c:v>
                </c:pt>
                <c:pt idx="13">
                  <c:v>7.4208266237251727E-2</c:v>
                </c:pt>
                <c:pt idx="14">
                  <c:v>5.059683562099021E-2</c:v>
                </c:pt>
                <c:pt idx="15">
                  <c:v>0.10472100810265057</c:v>
                </c:pt>
                <c:pt idx="16">
                  <c:v>1.998824221046443E-2</c:v>
                </c:pt>
                <c:pt idx="17">
                  <c:v>1.2051734273956489E-2</c:v>
                </c:pt>
                <c:pt idx="18">
                  <c:v>1.1706668711499621E-2</c:v>
                </c:pt>
                <c:pt idx="19">
                  <c:v>1.0869565217391299E-2</c:v>
                </c:pt>
                <c:pt idx="20">
                  <c:v>4.9663880581754971E-2</c:v>
                </c:pt>
                <c:pt idx="21">
                  <c:v>7.3077218004754238E-2</c:v>
                </c:pt>
                <c:pt idx="22">
                  <c:v>7.3077218004754238E-2</c:v>
                </c:pt>
                <c:pt idx="23">
                  <c:v>5.8239398819108966E-2</c:v>
                </c:pt>
                <c:pt idx="24">
                  <c:v>5.0500984075863287E-2</c:v>
                </c:pt>
                <c:pt idx="25">
                  <c:v>5.0500984075863287E-2</c:v>
                </c:pt>
                <c:pt idx="26">
                  <c:v>5.4124172481660404E-2</c:v>
                </c:pt>
                <c:pt idx="27">
                  <c:v>5.015591851340645E-2</c:v>
                </c:pt>
                <c:pt idx="28">
                  <c:v>5.3779106919203533E-2</c:v>
                </c:pt>
                <c:pt idx="29">
                  <c:v>8.1160698310456747E-2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DB-47F2-B152-7E6E90A2D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1296"/>
        <c:axId val="159513216"/>
      </c:scatterChart>
      <c:valAx>
        <c:axId val="15951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Tirempo (dias)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9513216"/>
        <c:crosses val="autoZero"/>
        <c:crossBetween val="midCat"/>
      </c:valAx>
      <c:valAx>
        <c:axId val="159513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Razon de humedad (adm)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9511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Razon de humedad para diferentes longitudes y superficies, secado natural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Sup 1, long 1</c:v>
          </c:tx>
          <c:marker>
            <c:symbol val="diamond"/>
            <c:size val="2"/>
          </c:marke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nat'!$E$8:$AH$8</c:f>
              <c:numCache>
                <c:formatCode>General</c:formatCode>
                <c:ptCount val="30"/>
                <c:pt idx="0">
                  <c:v>1</c:v>
                </c:pt>
                <c:pt idx="1">
                  <c:v>0.78065134099616851</c:v>
                </c:pt>
                <c:pt idx="2">
                  <c:v>0.51963601532567039</c:v>
                </c:pt>
                <c:pt idx="3">
                  <c:v>0.40900383141762447</c:v>
                </c:pt>
                <c:pt idx="4">
                  <c:v>0.34434865900383138</c:v>
                </c:pt>
                <c:pt idx="5">
                  <c:v>0.26819923371647508</c:v>
                </c:pt>
                <c:pt idx="6">
                  <c:v>0.21503831417624517</c:v>
                </c:pt>
                <c:pt idx="7">
                  <c:v>0.19204980842911876</c:v>
                </c:pt>
                <c:pt idx="8">
                  <c:v>0.15038314176245207</c:v>
                </c:pt>
                <c:pt idx="9">
                  <c:v>0.16427203065134097</c:v>
                </c:pt>
                <c:pt idx="10">
                  <c:v>0.10871647509578541</c:v>
                </c:pt>
                <c:pt idx="11">
                  <c:v>8.0938697318007666E-2</c:v>
                </c:pt>
                <c:pt idx="12">
                  <c:v>6.9444444444444406E-2</c:v>
                </c:pt>
                <c:pt idx="13">
                  <c:v>8.0938697318007638E-2</c:v>
                </c:pt>
                <c:pt idx="14">
                  <c:v>5.3160919540229869E-2</c:v>
                </c:pt>
                <c:pt idx="15">
                  <c:v>0.10632183908045974</c:v>
                </c:pt>
                <c:pt idx="16">
                  <c:v>3.9272030651340994E-2</c:v>
                </c:pt>
                <c:pt idx="17">
                  <c:v>3.9272030651340994E-2</c:v>
                </c:pt>
                <c:pt idx="18">
                  <c:v>3.9272030651340994E-2</c:v>
                </c:pt>
                <c:pt idx="19">
                  <c:v>5.3160919540229869E-2</c:v>
                </c:pt>
                <c:pt idx="20">
                  <c:v>9.2432950191570884E-2</c:v>
                </c:pt>
                <c:pt idx="21">
                  <c:v>6.7049808429118771E-2</c:v>
                </c:pt>
                <c:pt idx="22">
                  <c:v>6.7049808429118771E-2</c:v>
                </c:pt>
                <c:pt idx="23">
                  <c:v>5.5555555555555546E-2</c:v>
                </c:pt>
                <c:pt idx="24">
                  <c:v>5.5555555555555546E-2</c:v>
                </c:pt>
                <c:pt idx="25">
                  <c:v>5.5555555555555546E-2</c:v>
                </c:pt>
                <c:pt idx="26">
                  <c:v>4.1666666666666637E-2</c:v>
                </c:pt>
                <c:pt idx="27">
                  <c:v>2.7777777777777752E-2</c:v>
                </c:pt>
                <c:pt idx="28">
                  <c:v>3.9272030651341001E-2</c:v>
                </c:pt>
                <c:pt idx="29">
                  <c:v>9.2432950191570842E-2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4-4212-A074-475DEBCC080B}"/>
            </c:ext>
          </c:extLst>
        </c:ser>
        <c:ser>
          <c:idx val="1"/>
          <c:order val="1"/>
          <c:tx>
            <c:v>Sup 2, long  1</c:v>
          </c:tx>
          <c:marker>
            <c:symbol val="square"/>
            <c:size val="2"/>
          </c:marke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nat'!$E$12:$AH$12</c:f>
              <c:numCache>
                <c:formatCode>General</c:formatCode>
                <c:ptCount val="30"/>
                <c:pt idx="0">
                  <c:v>1</c:v>
                </c:pt>
                <c:pt idx="1">
                  <c:v>0.71841604450300112</c:v>
                </c:pt>
                <c:pt idx="2">
                  <c:v>0.48499487629922405</c:v>
                </c:pt>
                <c:pt idx="3">
                  <c:v>0.25157370809544721</c:v>
                </c:pt>
                <c:pt idx="4">
                  <c:v>0.15188113014199972</c:v>
                </c:pt>
                <c:pt idx="5">
                  <c:v>0.10371834284877761</c:v>
                </c:pt>
                <c:pt idx="6">
                  <c:v>5.5555555555555559E-2</c:v>
                </c:pt>
                <c:pt idx="7">
                  <c:v>5.218855218855218E-2</c:v>
                </c:pt>
                <c:pt idx="8">
                  <c:v>5.218855218855218E-2</c:v>
                </c:pt>
                <c:pt idx="9">
                  <c:v>5.218855218855218E-2</c:v>
                </c:pt>
                <c:pt idx="10">
                  <c:v>5.218855218855218E-2</c:v>
                </c:pt>
                <c:pt idx="11">
                  <c:v>5.218855218855218E-2</c:v>
                </c:pt>
                <c:pt idx="12">
                  <c:v>5.218855218855218E-2</c:v>
                </c:pt>
                <c:pt idx="13">
                  <c:v>4.4795783926218725E-2</c:v>
                </c:pt>
                <c:pt idx="14">
                  <c:v>9.1641048162787286E-2</c:v>
                </c:pt>
                <c:pt idx="15">
                  <c:v>7.7807056067925637E-2</c:v>
                </c:pt>
                <c:pt idx="16">
                  <c:v>6.331430244473725E-2</c:v>
                </c:pt>
                <c:pt idx="17">
                  <c:v>4.816278729322207E-2</c:v>
                </c:pt>
                <c:pt idx="18">
                  <c:v>3.3670033670033662E-2</c:v>
                </c:pt>
                <c:pt idx="19">
                  <c:v>3.3670033670033662E-2</c:v>
                </c:pt>
                <c:pt idx="20">
                  <c:v>3.3670033670033662E-2</c:v>
                </c:pt>
                <c:pt idx="21">
                  <c:v>6.331430244473725E-2</c:v>
                </c:pt>
                <c:pt idx="22">
                  <c:v>4.816278729322207E-2</c:v>
                </c:pt>
                <c:pt idx="23">
                  <c:v>4.816278729322207E-2</c:v>
                </c:pt>
                <c:pt idx="24">
                  <c:v>4.816278729322207E-2</c:v>
                </c:pt>
                <c:pt idx="25">
                  <c:v>4.816278729322207E-2</c:v>
                </c:pt>
                <c:pt idx="26">
                  <c:v>4.816278729322207E-2</c:v>
                </c:pt>
                <c:pt idx="27">
                  <c:v>3.3670033670033662E-2</c:v>
                </c:pt>
                <c:pt idx="28">
                  <c:v>3.3670033670033662E-2</c:v>
                </c:pt>
                <c:pt idx="29">
                  <c:v>3.3670033670033662E-2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D4-4212-A074-475DEBCC080B}"/>
            </c:ext>
          </c:extLst>
        </c:ser>
        <c:ser>
          <c:idx val="2"/>
          <c:order val="2"/>
          <c:tx>
            <c:v>Sup 3, long 1</c:v>
          </c:tx>
          <c:marker>
            <c:symbol val="triangle"/>
            <c:size val="2"/>
          </c:marke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nat'!$E$16:$AH$16</c:f>
              <c:numCache>
                <c:formatCode>General</c:formatCode>
                <c:ptCount val="30"/>
                <c:pt idx="0">
                  <c:v>1</c:v>
                </c:pt>
                <c:pt idx="1">
                  <c:v>0.97222222222222232</c:v>
                </c:pt>
                <c:pt idx="2">
                  <c:v>0.75399479747305842</c:v>
                </c:pt>
                <c:pt idx="3">
                  <c:v>0.63754180602006694</c:v>
                </c:pt>
                <c:pt idx="4">
                  <c:v>0.51838535860275003</c:v>
                </c:pt>
                <c:pt idx="5">
                  <c:v>0.36255109624674842</c:v>
                </c:pt>
                <c:pt idx="6">
                  <c:v>0.37309550353028625</c:v>
                </c:pt>
                <c:pt idx="7">
                  <c:v>0.33299888517279824</c:v>
                </c:pt>
                <c:pt idx="8">
                  <c:v>0.25956893348197696</c:v>
                </c:pt>
                <c:pt idx="9">
                  <c:v>0.19990709773318471</c:v>
                </c:pt>
                <c:pt idx="10">
                  <c:v>0.15944816053511704</c:v>
                </c:pt>
                <c:pt idx="11">
                  <c:v>0.11170568561872911</c:v>
                </c:pt>
                <c:pt idx="12">
                  <c:v>0.1047008547008547</c:v>
                </c:pt>
                <c:pt idx="13">
                  <c:v>0.15276848755109623</c:v>
                </c:pt>
                <c:pt idx="14">
                  <c:v>9.6897064288368639E-2</c:v>
                </c:pt>
                <c:pt idx="15">
                  <c:v>9.3877740616871042E-2</c:v>
                </c:pt>
                <c:pt idx="16">
                  <c:v>0.11094388703084353</c:v>
                </c:pt>
                <c:pt idx="17">
                  <c:v>5.3985507246376796E-2</c:v>
                </c:pt>
                <c:pt idx="18">
                  <c:v>1.449275362318842E-2</c:v>
                </c:pt>
                <c:pt idx="19">
                  <c:v>2.5603864734299542E-2</c:v>
                </c:pt>
                <c:pt idx="20">
                  <c:v>2.8985507246376842E-3</c:v>
                </c:pt>
                <c:pt idx="21">
                  <c:v>4.2428465254552218E-2</c:v>
                </c:pt>
                <c:pt idx="22">
                  <c:v>7.9059829059829043E-2</c:v>
                </c:pt>
                <c:pt idx="23">
                  <c:v>7.9059829059829043E-2</c:v>
                </c:pt>
                <c:pt idx="24">
                  <c:v>2.5641025641025633E-2</c:v>
                </c:pt>
                <c:pt idx="25">
                  <c:v>2.5641025641025633E-2</c:v>
                </c:pt>
                <c:pt idx="26">
                  <c:v>2.5641025641025633E-2</c:v>
                </c:pt>
                <c:pt idx="27">
                  <c:v>2.5641025641025633E-2</c:v>
                </c:pt>
                <c:pt idx="28">
                  <c:v>5.1282051282051266E-2</c:v>
                </c:pt>
                <c:pt idx="29">
                  <c:v>2.5641025641025633E-2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D4-4212-A074-475DEBCC080B}"/>
            </c:ext>
          </c:extLst>
        </c:ser>
        <c:ser>
          <c:idx val="3"/>
          <c:order val="3"/>
          <c:tx>
            <c:v>Sup 1, long 2</c:v>
          </c:tx>
          <c:marker>
            <c:symbol val="x"/>
            <c:size val="2"/>
          </c:marke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nat'!$E$20:$AH$20</c:f>
              <c:numCache>
                <c:formatCode>General</c:formatCode>
                <c:ptCount val="30"/>
                <c:pt idx="0">
                  <c:v>1</c:v>
                </c:pt>
                <c:pt idx="1">
                  <c:v>0.78281814532316341</c:v>
                </c:pt>
                <c:pt idx="2">
                  <c:v>0.54917703733440393</c:v>
                </c:pt>
                <c:pt idx="3">
                  <c:v>0.31941656630536597</c:v>
                </c:pt>
                <c:pt idx="4">
                  <c:v>0.26749632008564167</c:v>
                </c:pt>
                <c:pt idx="5">
                  <c:v>0.23524688879967889</c:v>
                </c:pt>
                <c:pt idx="6">
                  <c:v>0.18961595075605517</c:v>
                </c:pt>
                <c:pt idx="7">
                  <c:v>0.11882778000802892</c:v>
                </c:pt>
                <c:pt idx="8">
                  <c:v>9.2867656898166742E-2</c:v>
                </c:pt>
                <c:pt idx="9">
                  <c:v>8.5775458316606434E-2</c:v>
                </c:pt>
                <c:pt idx="10">
                  <c:v>7.3196841964405193E-2</c:v>
                </c:pt>
                <c:pt idx="11">
                  <c:v>5.3526027030643651E-2</c:v>
                </c:pt>
                <c:pt idx="12">
                  <c:v>1.4184397163120565E-2</c:v>
                </c:pt>
                <c:pt idx="13">
                  <c:v>3.3855212096882109E-2</c:v>
                </c:pt>
                <c:pt idx="14">
                  <c:v>3.3855212096882109E-2</c:v>
                </c:pt>
                <c:pt idx="15">
                  <c:v>7.3196841964405193E-2</c:v>
                </c:pt>
                <c:pt idx="16">
                  <c:v>3.3855212096882109E-2</c:v>
                </c:pt>
                <c:pt idx="17">
                  <c:v>2.0473705339221188E-2</c:v>
                </c:pt>
                <c:pt idx="18">
                  <c:v>7.0921985815602896E-3</c:v>
                </c:pt>
                <c:pt idx="19">
                  <c:v>1.3381506757660913E-2</c:v>
                </c:pt>
                <c:pt idx="20">
                  <c:v>4.6433828449083371E-2</c:v>
                </c:pt>
                <c:pt idx="21">
                  <c:v>5.2723136625183999E-2</c:v>
                </c:pt>
                <c:pt idx="22">
                  <c:v>3.9341629867523091E-2</c:v>
                </c:pt>
                <c:pt idx="23">
                  <c:v>2.5960123109862177E-2</c:v>
                </c:pt>
                <c:pt idx="24">
                  <c:v>1.2578616352201255E-2</c:v>
                </c:pt>
                <c:pt idx="25">
                  <c:v>1.2578616352201255E-2</c:v>
                </c:pt>
                <c:pt idx="26">
                  <c:v>6.2893081761006215E-3</c:v>
                </c:pt>
                <c:pt idx="27">
                  <c:v>1.2578616352201255E-2</c:v>
                </c:pt>
                <c:pt idx="28">
                  <c:v>2.5960123109862177E-2</c:v>
                </c:pt>
                <c:pt idx="29">
                  <c:v>5.9012444801284619E-2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D4-4212-A074-475DEBCC080B}"/>
            </c:ext>
          </c:extLst>
        </c:ser>
        <c:ser>
          <c:idx val="4"/>
          <c:order val="4"/>
          <c:tx>
            <c:v>Sup 2, long 2</c:v>
          </c:tx>
          <c:marker>
            <c:symbol val="star"/>
            <c:size val="2"/>
          </c:marke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nat'!$E$24:$AH$24</c:f>
              <c:numCache>
                <c:formatCode>General</c:formatCode>
                <c:ptCount val="30"/>
                <c:pt idx="0">
                  <c:v>1</c:v>
                </c:pt>
                <c:pt idx="1">
                  <c:v>0.80950865266931149</c:v>
                </c:pt>
                <c:pt idx="2">
                  <c:v>0.58591599818622975</c:v>
                </c:pt>
                <c:pt idx="3">
                  <c:v>0.410701497118303</c:v>
                </c:pt>
                <c:pt idx="4">
                  <c:v>0.36029232520041782</c:v>
                </c:pt>
                <c:pt idx="5">
                  <c:v>0.32866249600553732</c:v>
                </c:pt>
                <c:pt idx="6">
                  <c:v>0.28271070238126816</c:v>
                </c:pt>
                <c:pt idx="7">
                  <c:v>0.22522201634161534</c:v>
                </c:pt>
                <c:pt idx="8">
                  <c:v>0.19924190466085909</c:v>
                </c:pt>
                <c:pt idx="9">
                  <c:v>0.16494825828795753</c:v>
                </c:pt>
                <c:pt idx="10">
                  <c:v>0.14990886941233086</c:v>
                </c:pt>
                <c:pt idx="11">
                  <c:v>0.10491195762143483</c:v>
                </c:pt>
                <c:pt idx="12">
                  <c:v>4.463819956777703E-2</c:v>
                </c:pt>
                <c:pt idx="13">
                  <c:v>6.2779691330658166E-2</c:v>
                </c:pt>
                <c:pt idx="14">
                  <c:v>2.6576281291010365E-2</c:v>
                </c:pt>
                <c:pt idx="15">
                  <c:v>9.3095926469046561E-2</c:v>
                </c:pt>
                <c:pt idx="16">
                  <c:v>4.0898245720398969E-2</c:v>
                </c:pt>
                <c:pt idx="17">
                  <c:v>3.5248528206274672E-2</c:v>
                </c:pt>
                <c:pt idx="18">
                  <c:v>2.5262687234518216E-2</c:v>
                </c:pt>
                <c:pt idx="19">
                  <c:v>2.5621399457637247E-2</c:v>
                </c:pt>
                <c:pt idx="20">
                  <c:v>4.1256957943517976E-2</c:v>
                </c:pt>
                <c:pt idx="21">
                  <c:v>4.6310505847388182E-2</c:v>
                </c:pt>
                <c:pt idx="22">
                  <c:v>3.5011070819139588E-2</c:v>
                </c:pt>
                <c:pt idx="23">
                  <c:v>2.0926563776886065E-2</c:v>
                </c:pt>
                <c:pt idx="24">
                  <c:v>1.6231728096134889E-2</c:v>
                </c:pt>
                <c:pt idx="25">
                  <c:v>2.188144561025919E-2</c:v>
                </c:pt>
                <c:pt idx="26">
                  <c:v>1.0940722805129595E-2</c:v>
                </c:pt>
                <c:pt idx="27">
                  <c:v>1.0344553194875478E-2</c:v>
                </c:pt>
                <c:pt idx="28">
                  <c:v>2.0330394166631949E-2</c:v>
                </c:pt>
                <c:pt idx="29">
                  <c:v>7.81777924294038E-2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D4-4212-A074-475DEBCC080B}"/>
            </c:ext>
          </c:extLst>
        </c:ser>
        <c:ser>
          <c:idx val="5"/>
          <c:order val="5"/>
          <c:tx>
            <c:v>Sup 3, long 2</c:v>
          </c:tx>
          <c:marker>
            <c:symbol val="circle"/>
            <c:size val="2"/>
          </c:marke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nat'!$E$28:$AH$28</c:f>
              <c:numCache>
                <c:formatCode>General</c:formatCode>
                <c:ptCount val="30"/>
                <c:pt idx="0">
                  <c:v>1</c:v>
                </c:pt>
                <c:pt idx="1">
                  <c:v>0.77756194422861091</c:v>
                </c:pt>
                <c:pt idx="2">
                  <c:v>0.53671760338426999</c:v>
                </c:pt>
                <c:pt idx="3">
                  <c:v>0.35902615902615914</c:v>
                </c:pt>
                <c:pt idx="4">
                  <c:v>0.28375205041871704</c:v>
                </c:pt>
                <c:pt idx="5">
                  <c:v>0.18900975567642228</c:v>
                </c:pt>
                <c:pt idx="6">
                  <c:v>0.2151256151256152</c:v>
                </c:pt>
                <c:pt idx="7">
                  <c:v>0.17725114391781061</c:v>
                </c:pt>
                <c:pt idx="8">
                  <c:v>0.17772597772597767</c:v>
                </c:pt>
                <c:pt idx="9">
                  <c:v>0.14649917983251318</c:v>
                </c:pt>
                <c:pt idx="10">
                  <c:v>0.15267201933868599</c:v>
                </c:pt>
                <c:pt idx="11">
                  <c:v>0.1398515065181731</c:v>
                </c:pt>
                <c:pt idx="12">
                  <c:v>0.12703099369766033</c:v>
                </c:pt>
                <c:pt idx="13">
                  <c:v>0.1263316929983597</c:v>
                </c:pt>
                <c:pt idx="14">
                  <c:v>0.11351118017784678</c:v>
                </c:pt>
                <c:pt idx="15">
                  <c:v>9.9516532849866154E-2</c:v>
                </c:pt>
                <c:pt idx="16">
                  <c:v>5.0332383665717018E-2</c:v>
                </c:pt>
                <c:pt idx="17">
                  <c:v>3.7511870845204132E-2</c:v>
                </c:pt>
                <c:pt idx="18">
                  <c:v>2.4354657687991027E-2</c:v>
                </c:pt>
                <c:pt idx="19">
                  <c:v>2.4354657687991027E-2</c:v>
                </c:pt>
                <c:pt idx="20">
                  <c:v>3.658810325476991E-2</c:v>
                </c:pt>
                <c:pt idx="21">
                  <c:v>6.1642061642061596E-2</c:v>
                </c:pt>
                <c:pt idx="22">
                  <c:v>5.5581455581455531E-2</c:v>
                </c:pt>
                <c:pt idx="23">
                  <c:v>3.0527497194163849E-2</c:v>
                </c:pt>
                <c:pt idx="24">
                  <c:v>1.2233445566778911E-2</c:v>
                </c:pt>
                <c:pt idx="25">
                  <c:v>1.2233445566778911E-2</c:v>
                </c:pt>
                <c:pt idx="26">
                  <c:v>1.2233445566778911E-2</c:v>
                </c:pt>
                <c:pt idx="27">
                  <c:v>1.8181818181818184E-2</c:v>
                </c:pt>
                <c:pt idx="28">
                  <c:v>3.0303030303030314E-2</c:v>
                </c:pt>
                <c:pt idx="29">
                  <c:v>7.3400673400673397E-2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D4-4212-A074-475DEBCC080B}"/>
            </c:ext>
          </c:extLst>
        </c:ser>
        <c:ser>
          <c:idx val="6"/>
          <c:order val="6"/>
          <c:tx>
            <c:v>Sup 1, long 3</c:v>
          </c:tx>
          <c:marker>
            <c:symbol val="plus"/>
            <c:size val="2"/>
          </c:marke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nat'!$E$32:$AH$32</c:f>
              <c:numCache>
                <c:formatCode>General</c:formatCode>
                <c:ptCount val="30"/>
                <c:pt idx="0">
                  <c:v>1</c:v>
                </c:pt>
                <c:pt idx="1">
                  <c:v>0.72248792270531392</c:v>
                </c:pt>
                <c:pt idx="2">
                  <c:v>0.45904991948470214</c:v>
                </c:pt>
                <c:pt idx="3">
                  <c:v>0.28737520128824473</c:v>
                </c:pt>
                <c:pt idx="4">
                  <c:v>0.25414653784218999</c:v>
                </c:pt>
                <c:pt idx="5">
                  <c:v>0.21648953301127213</c:v>
                </c:pt>
                <c:pt idx="6">
                  <c:v>0.17942028985507241</c:v>
                </c:pt>
                <c:pt idx="7">
                  <c:v>0.14716586151368757</c:v>
                </c:pt>
                <c:pt idx="8">
                  <c:v>0.11955716586151366</c:v>
                </c:pt>
                <c:pt idx="9">
                  <c:v>0.10120772946859902</c:v>
                </c:pt>
                <c:pt idx="10">
                  <c:v>9.2334943639291442E-2</c:v>
                </c:pt>
                <c:pt idx="11">
                  <c:v>7.3599033816425116E-2</c:v>
                </c:pt>
                <c:pt idx="12">
                  <c:v>5.0619967793880838E-2</c:v>
                </c:pt>
                <c:pt idx="13">
                  <c:v>5.0418679549114311E-2</c:v>
                </c:pt>
                <c:pt idx="14">
                  <c:v>3.6698872785829291E-2</c:v>
                </c:pt>
                <c:pt idx="15">
                  <c:v>6.8752012882447644E-2</c:v>
                </c:pt>
                <c:pt idx="16">
                  <c:v>3.2069243156199682E-2</c:v>
                </c:pt>
                <c:pt idx="17">
                  <c:v>3.205314009661836E-2</c:v>
                </c:pt>
                <c:pt idx="18">
                  <c:v>1.3333333333333343E-2</c:v>
                </c:pt>
                <c:pt idx="19">
                  <c:v>2.3566827697262479E-2</c:v>
                </c:pt>
                <c:pt idx="20">
                  <c:v>2.3566827697262479E-2</c:v>
                </c:pt>
                <c:pt idx="21">
                  <c:v>2.8582930756843778E-2</c:v>
                </c:pt>
                <c:pt idx="22">
                  <c:v>2.8582930756843778E-2</c:v>
                </c:pt>
                <c:pt idx="23">
                  <c:v>3.3027375201288227E-2</c:v>
                </c:pt>
                <c:pt idx="24">
                  <c:v>4.1916264090177124E-2</c:v>
                </c:pt>
                <c:pt idx="25">
                  <c:v>4.1916264090177124E-2</c:v>
                </c:pt>
                <c:pt idx="26">
                  <c:v>2.8011272141706924E-2</c:v>
                </c:pt>
                <c:pt idx="27">
                  <c:v>2.3566827697262479E-2</c:v>
                </c:pt>
                <c:pt idx="28">
                  <c:v>2.3566827697262479E-2</c:v>
                </c:pt>
                <c:pt idx="29">
                  <c:v>6.5466988727858291E-2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D4-4212-A074-475DEBCC080B}"/>
            </c:ext>
          </c:extLst>
        </c:ser>
        <c:ser>
          <c:idx val="7"/>
          <c:order val="7"/>
          <c:tx>
            <c:v>sup 2, long 3</c:v>
          </c:tx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nat'!$E$36:$AH$36</c:f>
              <c:numCache>
                <c:formatCode>General</c:formatCode>
                <c:ptCount val="30"/>
                <c:pt idx="0">
                  <c:v>1</c:v>
                </c:pt>
                <c:pt idx="1">
                  <c:v>0.83088317184541705</c:v>
                </c:pt>
                <c:pt idx="2">
                  <c:v>0.65413743178527672</c:v>
                </c:pt>
                <c:pt idx="3">
                  <c:v>0.48502060363069388</c:v>
                </c:pt>
                <c:pt idx="4">
                  <c:v>0.37832720792961355</c:v>
                </c:pt>
                <c:pt idx="5">
                  <c:v>0.33210825258937526</c:v>
                </c:pt>
                <c:pt idx="6">
                  <c:v>0.29858558859561196</c:v>
                </c:pt>
                <c:pt idx="7">
                  <c:v>0.26456175520659314</c:v>
                </c:pt>
                <c:pt idx="8">
                  <c:v>0.23053792181757435</c:v>
                </c:pt>
                <c:pt idx="9">
                  <c:v>0.1797527564316739</c:v>
                </c:pt>
                <c:pt idx="10">
                  <c:v>0.16299142443479234</c:v>
                </c:pt>
                <c:pt idx="11">
                  <c:v>0.14929279429780598</c:v>
                </c:pt>
                <c:pt idx="12">
                  <c:v>8.7314845751197231E-2</c:v>
                </c:pt>
                <c:pt idx="13">
                  <c:v>6.4984964918142374E-2</c:v>
                </c:pt>
                <c:pt idx="14">
                  <c:v>6.1421093662991443E-2</c:v>
                </c:pt>
                <c:pt idx="15">
                  <c:v>0.10764004900322977</c:v>
                </c:pt>
                <c:pt idx="16">
                  <c:v>2.8455284552845534E-2</c:v>
                </c:pt>
                <c:pt idx="17">
                  <c:v>3.2520325203252064E-2</c:v>
                </c:pt>
                <c:pt idx="18">
                  <c:v>2.1327542042543734E-2</c:v>
                </c:pt>
                <c:pt idx="19">
                  <c:v>3.0459962133867924E-2</c:v>
                </c:pt>
                <c:pt idx="20">
                  <c:v>3.0459962133867924E-2</c:v>
                </c:pt>
                <c:pt idx="21">
                  <c:v>4.3156253480343021E-2</c:v>
                </c:pt>
                <c:pt idx="22">
                  <c:v>2.5392582692950222E-2</c:v>
                </c:pt>
                <c:pt idx="23">
                  <c:v>2.0826372647288118E-2</c:v>
                </c:pt>
                <c:pt idx="24">
                  <c:v>2.895645394810115E-2</c:v>
                </c:pt>
                <c:pt idx="25">
                  <c:v>2.895645394810115E-2</c:v>
                </c:pt>
                <c:pt idx="26">
                  <c:v>2.0325203252032537E-2</c:v>
                </c:pt>
                <c:pt idx="27">
                  <c:v>8.6312506960686125E-3</c:v>
                </c:pt>
                <c:pt idx="28">
                  <c:v>8.6312506960686125E-3</c:v>
                </c:pt>
                <c:pt idx="29">
                  <c:v>3.808887403942534E-2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D4-4212-A074-475DEBCC080B}"/>
            </c:ext>
          </c:extLst>
        </c:ser>
        <c:ser>
          <c:idx val="8"/>
          <c:order val="8"/>
          <c:tx>
            <c:v>Sup 3, long 3</c:v>
          </c:tx>
          <c:marker>
            <c:symbol val="dash"/>
            <c:size val="2"/>
          </c:marker>
          <c:xVal>
            <c:numRef>
              <c:f>'razon de humedad media sec nat'!$E$4:$AH$4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'razon de humedad media sec nat'!$E$40:$AH$40</c:f>
              <c:numCache>
                <c:formatCode>General</c:formatCode>
                <c:ptCount val="30"/>
                <c:pt idx="0">
                  <c:v>1</c:v>
                </c:pt>
                <c:pt idx="1">
                  <c:v>0.78962502875546348</c:v>
                </c:pt>
                <c:pt idx="2">
                  <c:v>0.55147227973314938</c:v>
                </c:pt>
                <c:pt idx="3">
                  <c:v>0.34555760038851829</c:v>
                </c:pt>
                <c:pt idx="4">
                  <c:v>0.32263630089717044</c:v>
                </c:pt>
                <c:pt idx="5">
                  <c:v>0.27728573984612631</c:v>
                </c:pt>
                <c:pt idx="6">
                  <c:v>0.23095110293177923</c:v>
                </c:pt>
                <c:pt idx="7">
                  <c:v>0.17618792014927279</c:v>
                </c:pt>
                <c:pt idx="8">
                  <c:v>0.13793676354062825</c:v>
                </c:pt>
                <c:pt idx="9">
                  <c:v>0.109916161848529</c:v>
                </c:pt>
                <c:pt idx="10">
                  <c:v>9.4292359992843078E-2</c:v>
                </c:pt>
                <c:pt idx="11">
                  <c:v>7.8470464943894896E-2</c:v>
                </c:pt>
                <c:pt idx="12">
                  <c:v>7.0879022569843839E-2</c:v>
                </c:pt>
                <c:pt idx="13">
                  <c:v>7.4208266237251727E-2</c:v>
                </c:pt>
                <c:pt idx="14">
                  <c:v>5.059683562099021E-2</c:v>
                </c:pt>
                <c:pt idx="15">
                  <c:v>0.10472100810265057</c:v>
                </c:pt>
                <c:pt idx="16">
                  <c:v>1.998824221046443E-2</c:v>
                </c:pt>
                <c:pt idx="17">
                  <c:v>1.2051734273956489E-2</c:v>
                </c:pt>
                <c:pt idx="18">
                  <c:v>1.1706668711499621E-2</c:v>
                </c:pt>
                <c:pt idx="19">
                  <c:v>1.0869565217391299E-2</c:v>
                </c:pt>
                <c:pt idx="20">
                  <c:v>4.9663880581754971E-2</c:v>
                </c:pt>
                <c:pt idx="21">
                  <c:v>7.3077218004754238E-2</c:v>
                </c:pt>
                <c:pt idx="22">
                  <c:v>7.3077218004754238E-2</c:v>
                </c:pt>
                <c:pt idx="23">
                  <c:v>5.8239398819108966E-2</c:v>
                </c:pt>
                <c:pt idx="24">
                  <c:v>5.0500984075863287E-2</c:v>
                </c:pt>
                <c:pt idx="25">
                  <c:v>5.0500984075863287E-2</c:v>
                </c:pt>
                <c:pt idx="26">
                  <c:v>5.4124172481660404E-2</c:v>
                </c:pt>
                <c:pt idx="27">
                  <c:v>5.015591851340645E-2</c:v>
                </c:pt>
                <c:pt idx="28">
                  <c:v>5.3779106919203533E-2</c:v>
                </c:pt>
                <c:pt idx="29">
                  <c:v>8.1160698310456747E-2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D4-4212-A074-475DEBCC0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2656"/>
        <c:axId val="159624576"/>
      </c:scatterChart>
      <c:valAx>
        <c:axId val="15962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Tirempo (dias)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9624576"/>
        <c:crosses val="autoZero"/>
        <c:crossBetween val="midCat"/>
      </c:valAx>
      <c:valAx>
        <c:axId val="159624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Razon de humedad (adm)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962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Secado al</a:t>
            </a:r>
            <a:r>
              <a:rPr lang="es-EC" baseline="0"/>
              <a:t> natural residuos de aguacate </a:t>
            </a:r>
            <a:endParaRPr lang="es-EC"/>
          </a:p>
        </c:rich>
      </c:tx>
      <c:layout>
        <c:manualLayout>
          <c:xMode val="edge"/>
          <c:yMode val="edge"/>
          <c:x val="0.11339898879686529"/>
          <c:y val="5.590496156533892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82820491947384"/>
          <c:y val="0.109231471852182"/>
          <c:w val="0.63788057788117991"/>
          <c:h val="0.753083851939891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'MR media por superficie 2'!$B$14:$D$14</c:f>
              <c:strCache>
                <c:ptCount val="3"/>
                <c:pt idx="0">
                  <c:v>Promedio cemento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2"/>
          </c:marker>
          <c:xVal>
            <c:numRef>
              <c:f>'MR media por superficie 2'!$E$4:$AH$4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'MR media por superficie 2'!$E$14:$AH$14</c:f>
              <c:numCache>
                <c:formatCode>General</c:formatCode>
                <c:ptCount val="30"/>
                <c:pt idx="0">
                  <c:v>1</c:v>
                </c:pt>
                <c:pt idx="1">
                  <c:v>0.76198580300821528</c:v>
                </c:pt>
                <c:pt idx="2">
                  <c:v>0.50928765738159221</c:v>
                </c:pt>
                <c:pt idx="3">
                  <c:v>0.33859853300374509</c:v>
                </c:pt>
                <c:pt idx="4">
                  <c:v>0.28866383897722098</c:v>
                </c:pt>
                <c:pt idx="5">
                  <c:v>0.23997855184247532</c:v>
                </c:pt>
                <c:pt idx="6">
                  <c:v>0.19469151826245754</c:v>
                </c:pt>
                <c:pt idx="7">
                  <c:v>0.15268114998361174</c:v>
                </c:pt>
                <c:pt idx="8">
                  <c:v>0.12093598817404416</c:v>
                </c:pt>
                <c:pt idx="9">
                  <c:v>0.11708507281218214</c:v>
                </c:pt>
                <c:pt idx="10">
                  <c:v>9.1416086899827345E-2</c:v>
                </c:pt>
                <c:pt idx="11">
                  <c:v>6.935458605502548E-2</c:v>
                </c:pt>
                <c:pt idx="12">
                  <c:v>4.474960313381527E-2</c:v>
                </c:pt>
                <c:pt idx="13">
                  <c:v>5.5070862988001346E-2</c:v>
                </c:pt>
                <c:pt idx="14">
                  <c:v>4.1238334807647083E-2</c:v>
                </c:pt>
                <c:pt idx="15">
                  <c:v>8.2756897975770849E-2</c:v>
                </c:pt>
                <c:pt idx="16">
                  <c:v>3.5065495301474264E-2</c:v>
                </c:pt>
                <c:pt idx="17">
                  <c:v>3.0599625362393509E-2</c:v>
                </c:pt>
                <c:pt idx="18">
                  <c:v>1.9899187522078213E-2</c:v>
                </c:pt>
                <c:pt idx="19">
                  <c:v>3.0036417998384413E-2</c:v>
                </c:pt>
                <c:pt idx="20">
                  <c:v>5.4144535445972246E-2</c:v>
                </c:pt>
                <c:pt idx="21">
                  <c:v>4.9451958603715512E-2</c:v>
                </c:pt>
                <c:pt idx="22">
                  <c:v>4.4991456351161876E-2</c:v>
                </c:pt>
                <c:pt idx="23">
                  <c:v>3.818101795556865E-2</c:v>
                </c:pt>
                <c:pt idx="24">
                  <c:v>3.6683478665977973E-2</c:v>
                </c:pt>
                <c:pt idx="25">
                  <c:v>3.6683478665977973E-2</c:v>
                </c:pt>
                <c:pt idx="26">
                  <c:v>2.532241566149139E-2</c:v>
                </c:pt>
                <c:pt idx="27">
                  <c:v>2.1307740609080493E-2</c:v>
                </c:pt>
                <c:pt idx="28">
                  <c:v>2.9599660486155217E-2</c:v>
                </c:pt>
                <c:pt idx="29">
                  <c:v>7.2304127906904589E-2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E-4A7A-A567-8D716D94E33B}"/>
            </c:ext>
          </c:extLst>
        </c:ser>
        <c:ser>
          <c:idx val="1"/>
          <c:order val="1"/>
          <c:tx>
            <c:strRef>
              <c:f>'MR media por superficie 2'!$B$24:$D$24</c:f>
              <c:strCache>
                <c:ptCount val="3"/>
                <c:pt idx="0">
                  <c:v>Promedio Tierra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2"/>
          </c:marker>
          <c:xVal>
            <c:numRef>
              <c:f>'MR media por superficie 2'!$E$4:$AH$4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'MR media por superficie 2'!$E$24:$AH$24</c:f>
              <c:numCache>
                <c:formatCode>General</c:formatCode>
                <c:ptCount val="30"/>
                <c:pt idx="0">
                  <c:v>1</c:v>
                </c:pt>
                <c:pt idx="1">
                  <c:v>0.78626928967257648</c:v>
                </c:pt>
                <c:pt idx="2">
                  <c:v>0.57501610209024345</c:v>
                </c:pt>
                <c:pt idx="3">
                  <c:v>0.38243193628148142</c:v>
                </c:pt>
                <c:pt idx="4">
                  <c:v>0.29683355442401038</c:v>
                </c:pt>
                <c:pt idx="5">
                  <c:v>0.25482969714789672</c:v>
                </c:pt>
                <c:pt idx="6">
                  <c:v>0.21228394884414525</c:v>
                </c:pt>
                <c:pt idx="7">
                  <c:v>0.18065744124558691</c:v>
                </c:pt>
                <c:pt idx="8">
                  <c:v>0.16065612622232855</c:v>
                </c:pt>
                <c:pt idx="9">
                  <c:v>0.13229652230272787</c:v>
                </c:pt>
                <c:pt idx="10">
                  <c:v>0.1216962820118918</c:v>
                </c:pt>
                <c:pt idx="11">
                  <c:v>0.10213110136926434</c:v>
                </c:pt>
                <c:pt idx="12">
                  <c:v>6.1380532502508821E-2</c:v>
                </c:pt>
                <c:pt idx="13">
                  <c:v>5.7520146725006417E-2</c:v>
                </c:pt>
                <c:pt idx="14">
                  <c:v>5.9879474372263042E-2</c:v>
                </c:pt>
                <c:pt idx="15">
                  <c:v>9.2847677180067326E-2</c:v>
                </c:pt>
                <c:pt idx="16">
                  <c:v>4.4222610905993914E-2</c:v>
                </c:pt>
                <c:pt idx="17">
                  <c:v>3.8643880234249604E-2</c:v>
                </c:pt>
                <c:pt idx="18">
                  <c:v>2.6753420982365203E-2</c:v>
                </c:pt>
                <c:pt idx="19">
                  <c:v>2.9917131753846273E-2</c:v>
                </c:pt>
                <c:pt idx="20">
                  <c:v>3.5128984582473183E-2</c:v>
                </c:pt>
                <c:pt idx="21">
                  <c:v>5.0927020590822818E-2</c:v>
                </c:pt>
                <c:pt idx="22">
                  <c:v>3.6188813601770634E-2</c:v>
                </c:pt>
                <c:pt idx="23">
                  <c:v>2.9971907905798751E-2</c:v>
                </c:pt>
                <c:pt idx="24">
                  <c:v>3.1116989779152702E-2</c:v>
                </c:pt>
                <c:pt idx="25">
                  <c:v>3.3000228950527469E-2</c:v>
                </c:pt>
                <c:pt idx="26">
                  <c:v>2.6476237783461403E-2</c:v>
                </c:pt>
                <c:pt idx="27">
                  <c:v>1.7548612520325919E-2</c:v>
                </c:pt>
                <c:pt idx="28">
                  <c:v>2.0877226177578073E-2</c:v>
                </c:pt>
                <c:pt idx="29">
                  <c:v>4.9978900046287605E-2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E-4A7A-A567-8D716D94E33B}"/>
            </c:ext>
          </c:extLst>
        </c:ser>
        <c:ser>
          <c:idx val="2"/>
          <c:order val="2"/>
          <c:tx>
            <c:strRef>
              <c:f>'MR media por superficie 2'!$B$34:$D$34</c:f>
              <c:strCache>
                <c:ptCount val="3"/>
                <c:pt idx="0">
                  <c:v>Promedio hierba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2"/>
          </c:marker>
          <c:xVal>
            <c:numRef>
              <c:f>'MR media por superficie 2'!$E$4:$AH$4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'MR media por superficie 2'!$E$34:$AH$34</c:f>
              <c:numCache>
                <c:formatCode>General</c:formatCode>
                <c:ptCount val="30"/>
                <c:pt idx="0">
                  <c:v>1</c:v>
                </c:pt>
                <c:pt idx="1">
                  <c:v>0.84646973173543227</c:v>
                </c:pt>
                <c:pt idx="2">
                  <c:v>0.6140615601968259</c:v>
                </c:pt>
                <c:pt idx="3">
                  <c:v>0.44737518847824809</c:v>
                </c:pt>
                <c:pt idx="4">
                  <c:v>0.37492456997287921</c:v>
                </c:pt>
                <c:pt idx="5">
                  <c:v>0.27628219725643238</c:v>
                </c:pt>
                <c:pt idx="6">
                  <c:v>0.27305740719589355</c:v>
                </c:pt>
                <c:pt idx="7">
                  <c:v>0.22881264974662718</c:v>
                </c:pt>
                <c:pt idx="8">
                  <c:v>0.19174389158286098</c:v>
                </c:pt>
                <c:pt idx="9">
                  <c:v>0.15210747980474229</c:v>
                </c:pt>
                <c:pt idx="10">
                  <c:v>0.13547084662221537</c:v>
                </c:pt>
                <c:pt idx="11">
                  <c:v>0.11000921902693235</c:v>
                </c:pt>
                <c:pt idx="12">
                  <c:v>0.1008702903227863</c:v>
                </c:pt>
                <c:pt idx="13">
                  <c:v>0.11776948226223588</c:v>
                </c:pt>
                <c:pt idx="14">
                  <c:v>8.7001693362401877E-2</c:v>
                </c:pt>
                <c:pt idx="15">
                  <c:v>9.9371760523129266E-2</c:v>
                </c:pt>
                <c:pt idx="16">
                  <c:v>6.042150430234166E-2</c:v>
                </c:pt>
                <c:pt idx="17">
                  <c:v>3.4516370788512468E-2</c:v>
                </c:pt>
                <c:pt idx="18">
                  <c:v>1.6851360007559692E-2</c:v>
                </c:pt>
                <c:pt idx="19">
                  <c:v>2.0276029213227287E-2</c:v>
                </c:pt>
                <c:pt idx="20">
                  <c:v>2.9716844853720854E-2</c:v>
                </c:pt>
                <c:pt idx="21">
                  <c:v>5.904924830045602E-2</c:v>
                </c:pt>
                <c:pt idx="22">
                  <c:v>6.9239500882012944E-2</c:v>
                </c:pt>
                <c:pt idx="23">
                  <c:v>5.5942241691033949E-2</c:v>
                </c:pt>
                <c:pt idx="24">
                  <c:v>2.9458485094555946E-2</c:v>
                </c:pt>
                <c:pt idx="25">
                  <c:v>2.9458485094555946E-2</c:v>
                </c:pt>
                <c:pt idx="26">
                  <c:v>3.0666214563154978E-2</c:v>
                </c:pt>
                <c:pt idx="27">
                  <c:v>3.1326254112083424E-2</c:v>
                </c:pt>
                <c:pt idx="28">
                  <c:v>4.5121396168095039E-2</c:v>
                </c:pt>
                <c:pt idx="29">
                  <c:v>6.0067465784051928E-2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8E-4A7A-A567-8D716D94E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8960"/>
        <c:axId val="160731136"/>
      </c:scatterChart>
      <c:valAx>
        <c:axId val="16072896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Tiempo (dias)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0731136"/>
        <c:crosses val="autoZero"/>
        <c:crossBetween val="midCat"/>
      </c:valAx>
      <c:valAx>
        <c:axId val="160731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Razon de humedad (adm)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072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 sz="1800" b="1" i="0" baseline="0">
                <a:effectLst/>
              </a:rPr>
              <a:t>Secado al natural sobre tres superficies diferentes de residuos de aguacate </a:t>
            </a:r>
            <a:endParaRPr lang="es-EC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'MR media por superficie 2'!$B$14:$D$14</c:f>
              <c:strCache>
                <c:ptCount val="3"/>
                <c:pt idx="0">
                  <c:v>Promedio cemento</c:v>
                </c:pt>
              </c:strCache>
            </c:strRef>
          </c:tx>
          <c:marker>
            <c:symbol val="diamond"/>
            <c:size val="2"/>
          </c:marker>
          <c:xVal>
            <c:numRef>
              <c:f>'MR media por superficie 2'!$E$4:$AH$4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'MR media por superficie 2'!$E$14:$AH$14</c:f>
              <c:numCache>
                <c:formatCode>General</c:formatCode>
                <c:ptCount val="30"/>
                <c:pt idx="0">
                  <c:v>1</c:v>
                </c:pt>
                <c:pt idx="1">
                  <c:v>0.76198580300821528</c:v>
                </c:pt>
                <c:pt idx="2">
                  <c:v>0.50928765738159221</c:v>
                </c:pt>
                <c:pt idx="3">
                  <c:v>0.33859853300374509</c:v>
                </c:pt>
                <c:pt idx="4">
                  <c:v>0.28866383897722098</c:v>
                </c:pt>
                <c:pt idx="5">
                  <c:v>0.23997855184247532</c:v>
                </c:pt>
                <c:pt idx="6">
                  <c:v>0.19469151826245754</c:v>
                </c:pt>
                <c:pt idx="7">
                  <c:v>0.15268114998361174</c:v>
                </c:pt>
                <c:pt idx="8">
                  <c:v>0.12093598817404416</c:v>
                </c:pt>
                <c:pt idx="9">
                  <c:v>0.11708507281218214</c:v>
                </c:pt>
                <c:pt idx="10">
                  <c:v>9.1416086899827345E-2</c:v>
                </c:pt>
                <c:pt idx="11">
                  <c:v>6.935458605502548E-2</c:v>
                </c:pt>
                <c:pt idx="12">
                  <c:v>4.474960313381527E-2</c:v>
                </c:pt>
                <c:pt idx="13">
                  <c:v>5.5070862988001346E-2</c:v>
                </c:pt>
                <c:pt idx="14">
                  <c:v>4.1238334807647083E-2</c:v>
                </c:pt>
                <c:pt idx="15">
                  <c:v>8.2756897975770849E-2</c:v>
                </c:pt>
                <c:pt idx="16">
                  <c:v>3.5065495301474264E-2</c:v>
                </c:pt>
                <c:pt idx="17">
                  <c:v>3.0599625362393509E-2</c:v>
                </c:pt>
                <c:pt idx="18">
                  <c:v>1.9899187522078213E-2</c:v>
                </c:pt>
                <c:pt idx="19">
                  <c:v>3.0036417998384413E-2</c:v>
                </c:pt>
                <c:pt idx="20">
                  <c:v>5.4144535445972246E-2</c:v>
                </c:pt>
                <c:pt idx="21">
                  <c:v>4.9451958603715512E-2</c:v>
                </c:pt>
                <c:pt idx="22">
                  <c:v>4.4991456351161876E-2</c:v>
                </c:pt>
                <c:pt idx="23">
                  <c:v>3.818101795556865E-2</c:v>
                </c:pt>
                <c:pt idx="24">
                  <c:v>3.6683478665977973E-2</c:v>
                </c:pt>
                <c:pt idx="25">
                  <c:v>3.6683478665977973E-2</c:v>
                </c:pt>
                <c:pt idx="26">
                  <c:v>2.532241566149139E-2</c:v>
                </c:pt>
                <c:pt idx="27">
                  <c:v>2.1307740609080493E-2</c:v>
                </c:pt>
                <c:pt idx="28">
                  <c:v>2.9599660486155217E-2</c:v>
                </c:pt>
                <c:pt idx="29">
                  <c:v>7.2304127906904589E-2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B2-4D5B-B4F7-B4F8D52F3175}"/>
            </c:ext>
          </c:extLst>
        </c:ser>
        <c:ser>
          <c:idx val="1"/>
          <c:order val="1"/>
          <c:tx>
            <c:strRef>
              <c:f>'MR media por superficie 2'!$B$24:$D$24</c:f>
              <c:strCache>
                <c:ptCount val="3"/>
                <c:pt idx="0">
                  <c:v>Promedio Tierra</c:v>
                </c:pt>
              </c:strCache>
            </c:strRef>
          </c:tx>
          <c:marker>
            <c:symbol val="square"/>
            <c:size val="2"/>
          </c:marker>
          <c:xVal>
            <c:numRef>
              <c:f>'MR media por superficie 2'!$E$4:$AH$4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'MR media por superficie 2'!$E$24:$AH$24</c:f>
              <c:numCache>
                <c:formatCode>General</c:formatCode>
                <c:ptCount val="30"/>
                <c:pt idx="0">
                  <c:v>1</c:v>
                </c:pt>
                <c:pt idx="1">
                  <c:v>0.78626928967257648</c:v>
                </c:pt>
                <c:pt idx="2">
                  <c:v>0.57501610209024345</c:v>
                </c:pt>
                <c:pt idx="3">
                  <c:v>0.38243193628148142</c:v>
                </c:pt>
                <c:pt idx="4">
                  <c:v>0.29683355442401038</c:v>
                </c:pt>
                <c:pt idx="5">
                  <c:v>0.25482969714789672</c:v>
                </c:pt>
                <c:pt idx="6">
                  <c:v>0.21228394884414525</c:v>
                </c:pt>
                <c:pt idx="7">
                  <c:v>0.18065744124558691</c:v>
                </c:pt>
                <c:pt idx="8">
                  <c:v>0.16065612622232855</c:v>
                </c:pt>
                <c:pt idx="9">
                  <c:v>0.13229652230272787</c:v>
                </c:pt>
                <c:pt idx="10">
                  <c:v>0.1216962820118918</c:v>
                </c:pt>
                <c:pt idx="11">
                  <c:v>0.10213110136926434</c:v>
                </c:pt>
                <c:pt idx="12">
                  <c:v>6.1380532502508821E-2</c:v>
                </c:pt>
                <c:pt idx="13">
                  <c:v>5.7520146725006417E-2</c:v>
                </c:pt>
                <c:pt idx="14">
                  <c:v>5.9879474372263042E-2</c:v>
                </c:pt>
                <c:pt idx="15">
                  <c:v>9.2847677180067326E-2</c:v>
                </c:pt>
                <c:pt idx="16">
                  <c:v>4.4222610905993914E-2</c:v>
                </c:pt>
                <c:pt idx="17">
                  <c:v>3.8643880234249604E-2</c:v>
                </c:pt>
                <c:pt idx="18">
                  <c:v>2.6753420982365203E-2</c:v>
                </c:pt>
                <c:pt idx="19">
                  <c:v>2.9917131753846273E-2</c:v>
                </c:pt>
                <c:pt idx="20">
                  <c:v>3.5128984582473183E-2</c:v>
                </c:pt>
                <c:pt idx="21">
                  <c:v>5.0927020590822818E-2</c:v>
                </c:pt>
                <c:pt idx="22">
                  <c:v>3.6188813601770634E-2</c:v>
                </c:pt>
                <c:pt idx="23">
                  <c:v>2.9971907905798751E-2</c:v>
                </c:pt>
                <c:pt idx="24">
                  <c:v>3.1116989779152702E-2</c:v>
                </c:pt>
                <c:pt idx="25">
                  <c:v>3.3000228950527469E-2</c:v>
                </c:pt>
                <c:pt idx="26">
                  <c:v>2.6476237783461403E-2</c:v>
                </c:pt>
                <c:pt idx="27">
                  <c:v>1.7548612520325919E-2</c:v>
                </c:pt>
                <c:pt idx="28">
                  <c:v>2.0877226177578073E-2</c:v>
                </c:pt>
                <c:pt idx="29">
                  <c:v>4.9978900046287605E-2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B2-4D5B-B4F7-B4F8D52F3175}"/>
            </c:ext>
          </c:extLst>
        </c:ser>
        <c:ser>
          <c:idx val="2"/>
          <c:order val="2"/>
          <c:tx>
            <c:strRef>
              <c:f>'MR media por superficie 2'!$B$34:$D$34</c:f>
              <c:strCache>
                <c:ptCount val="3"/>
                <c:pt idx="0">
                  <c:v>Promedio hierba</c:v>
                </c:pt>
              </c:strCache>
            </c:strRef>
          </c:tx>
          <c:marker>
            <c:symbol val="triangle"/>
            <c:size val="2"/>
          </c:marker>
          <c:xVal>
            <c:numRef>
              <c:f>'MR media por superficie 2'!$E$4:$AH$4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'MR media por superficie 2'!$E$34:$AH$34</c:f>
              <c:numCache>
                <c:formatCode>General</c:formatCode>
                <c:ptCount val="30"/>
                <c:pt idx="0">
                  <c:v>1</c:v>
                </c:pt>
                <c:pt idx="1">
                  <c:v>0.84646973173543227</c:v>
                </c:pt>
                <c:pt idx="2">
                  <c:v>0.6140615601968259</c:v>
                </c:pt>
                <c:pt idx="3">
                  <c:v>0.44737518847824809</c:v>
                </c:pt>
                <c:pt idx="4">
                  <c:v>0.37492456997287921</c:v>
                </c:pt>
                <c:pt idx="5">
                  <c:v>0.27628219725643238</c:v>
                </c:pt>
                <c:pt idx="6">
                  <c:v>0.27305740719589355</c:v>
                </c:pt>
                <c:pt idx="7">
                  <c:v>0.22881264974662718</c:v>
                </c:pt>
                <c:pt idx="8">
                  <c:v>0.19174389158286098</c:v>
                </c:pt>
                <c:pt idx="9">
                  <c:v>0.15210747980474229</c:v>
                </c:pt>
                <c:pt idx="10">
                  <c:v>0.13547084662221537</c:v>
                </c:pt>
                <c:pt idx="11">
                  <c:v>0.11000921902693235</c:v>
                </c:pt>
                <c:pt idx="12">
                  <c:v>0.1008702903227863</c:v>
                </c:pt>
                <c:pt idx="13">
                  <c:v>0.11776948226223588</c:v>
                </c:pt>
                <c:pt idx="14">
                  <c:v>8.7001693362401877E-2</c:v>
                </c:pt>
                <c:pt idx="15">
                  <c:v>9.9371760523129266E-2</c:v>
                </c:pt>
                <c:pt idx="16">
                  <c:v>6.042150430234166E-2</c:v>
                </c:pt>
                <c:pt idx="17">
                  <c:v>3.4516370788512468E-2</c:v>
                </c:pt>
                <c:pt idx="18">
                  <c:v>1.6851360007559692E-2</c:v>
                </c:pt>
                <c:pt idx="19">
                  <c:v>2.0276029213227287E-2</c:v>
                </c:pt>
                <c:pt idx="20">
                  <c:v>2.9716844853720854E-2</c:v>
                </c:pt>
                <c:pt idx="21">
                  <c:v>5.904924830045602E-2</c:v>
                </c:pt>
                <c:pt idx="22">
                  <c:v>6.9239500882012944E-2</c:v>
                </c:pt>
                <c:pt idx="23">
                  <c:v>5.5942241691033949E-2</c:v>
                </c:pt>
                <c:pt idx="24">
                  <c:v>2.9458485094555946E-2</c:v>
                </c:pt>
                <c:pt idx="25">
                  <c:v>2.9458485094555946E-2</c:v>
                </c:pt>
                <c:pt idx="26">
                  <c:v>3.0666214563154978E-2</c:v>
                </c:pt>
                <c:pt idx="27">
                  <c:v>3.1326254112083424E-2</c:v>
                </c:pt>
                <c:pt idx="28">
                  <c:v>4.5121396168095039E-2</c:v>
                </c:pt>
                <c:pt idx="29">
                  <c:v>6.0067465784051928E-2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B2-4D5B-B4F7-B4F8D52F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9920"/>
        <c:axId val="160772096"/>
      </c:scatterChart>
      <c:valAx>
        <c:axId val="160769920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 sz="1800" b="1" i="0" baseline="0">
                    <a:effectLst/>
                  </a:rPr>
                  <a:t>Tiempo (dias)</a:t>
                </a:r>
                <a:endParaRPr lang="es-EC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772096"/>
        <c:crosses val="autoZero"/>
        <c:crossBetween val="midCat"/>
      </c:valAx>
      <c:valAx>
        <c:axId val="160772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s-EC" sz="1800" b="1" i="0" u="none" strike="noStrike" baseline="0">
                    <a:effectLst/>
                  </a:rPr>
                  <a:t>Razon de humedad MR (adm)</a:t>
                </a:r>
                <a:endParaRPr lang="es-EC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7699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Secado en ambiente controlado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long 1, rep 1</c:v>
          </c:tx>
          <c:spPr>
            <a:ln w="19050">
              <a:noFill/>
            </a:ln>
          </c:spPr>
          <c:marker>
            <c:symbol val="diamond"/>
            <c:size val="2"/>
          </c:marker>
          <c:xVal>
            <c:numRef>
              <c:f>'humedad tiempo t sec horno'!$D$3:$AB$3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'humedad tiempo t sec horno'!$D$4:$AB$4</c:f>
              <c:numCache>
                <c:formatCode>General</c:formatCode>
                <c:ptCount val="25"/>
                <c:pt idx="0">
                  <c:v>2.1666666666666665</c:v>
                </c:pt>
                <c:pt idx="1">
                  <c:v>1.7333333333333332</c:v>
                </c:pt>
                <c:pt idx="2">
                  <c:v>1.1333333333333335</c:v>
                </c:pt>
                <c:pt idx="3">
                  <c:v>1</c:v>
                </c:pt>
                <c:pt idx="4">
                  <c:v>0.66666666666666663</c:v>
                </c:pt>
                <c:pt idx="5">
                  <c:v>0.56666666666666676</c:v>
                </c:pt>
                <c:pt idx="6">
                  <c:v>0.33333333333333331</c:v>
                </c:pt>
                <c:pt idx="7">
                  <c:v>0.23333333333333339</c:v>
                </c:pt>
                <c:pt idx="8">
                  <c:v>0.23333333333333339</c:v>
                </c:pt>
                <c:pt idx="9">
                  <c:v>0.16666666666666666</c:v>
                </c:pt>
                <c:pt idx="10">
                  <c:v>6.6666666666666721E-2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C-4D71-AD39-510D56EFFE57}"/>
            </c:ext>
          </c:extLst>
        </c:ser>
        <c:ser>
          <c:idx val="1"/>
          <c:order val="1"/>
          <c:tx>
            <c:v>long 1, rep 2</c:v>
          </c:tx>
          <c:spPr>
            <a:ln w="19050">
              <a:noFill/>
            </a:ln>
          </c:spPr>
          <c:marker>
            <c:symbol val="square"/>
            <c:size val="2"/>
          </c:marker>
          <c:xVal>
            <c:numRef>
              <c:f>'humedad tiempo t sec horno'!$D$3:$AB$3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'humedad tiempo t sec horno'!$D$5:$AB$5</c:f>
              <c:numCache>
                <c:formatCode>General</c:formatCode>
                <c:ptCount val="25"/>
                <c:pt idx="0">
                  <c:v>2.1111111111111112</c:v>
                </c:pt>
                <c:pt idx="1">
                  <c:v>1.5925925925925923</c:v>
                </c:pt>
                <c:pt idx="2">
                  <c:v>1.4074074074074072</c:v>
                </c:pt>
                <c:pt idx="3">
                  <c:v>1.037037037037037</c:v>
                </c:pt>
                <c:pt idx="4">
                  <c:v>0.85185185185185175</c:v>
                </c:pt>
                <c:pt idx="5">
                  <c:v>0.4814814814814814</c:v>
                </c:pt>
                <c:pt idx="6">
                  <c:v>0.37037037037037035</c:v>
                </c:pt>
                <c:pt idx="7">
                  <c:v>0.29629629629629622</c:v>
                </c:pt>
                <c:pt idx="8">
                  <c:v>0.22222222222222207</c:v>
                </c:pt>
                <c:pt idx="9">
                  <c:v>0.11111111111111104</c:v>
                </c:pt>
                <c:pt idx="10">
                  <c:v>3.7037037037036903E-2</c:v>
                </c:pt>
                <c:pt idx="11">
                  <c:v>3.7037037037036903E-2</c:v>
                </c:pt>
                <c:pt idx="12">
                  <c:v>3.7037037037036903E-2</c:v>
                </c:pt>
                <c:pt idx="13">
                  <c:v>3.7037037037036903E-2</c:v>
                </c:pt>
                <c:pt idx="14">
                  <c:v>3.7037037037036903E-2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C-4D71-AD39-510D56EFFE57}"/>
            </c:ext>
          </c:extLst>
        </c:ser>
        <c:ser>
          <c:idx val="2"/>
          <c:order val="2"/>
          <c:tx>
            <c:v>long 1, rep 3</c:v>
          </c:tx>
          <c:spPr>
            <a:ln w="19050">
              <a:noFill/>
            </a:ln>
          </c:spPr>
          <c:marker>
            <c:symbol val="triangle"/>
            <c:size val="2"/>
          </c:marker>
          <c:xVal>
            <c:numRef>
              <c:f>'humedad tiempo t sec horno'!$D$3:$AB$3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'humedad tiempo t sec horno'!$D$6:$AB$6</c:f>
              <c:numCache>
                <c:formatCode>General</c:formatCode>
                <c:ptCount val="25"/>
                <c:pt idx="0">
                  <c:v>2.9285714285714284</c:v>
                </c:pt>
                <c:pt idx="1">
                  <c:v>2.6428571428571428</c:v>
                </c:pt>
                <c:pt idx="2">
                  <c:v>2.4285714285714288</c:v>
                </c:pt>
                <c:pt idx="3">
                  <c:v>2.0000000000000004</c:v>
                </c:pt>
                <c:pt idx="4">
                  <c:v>1.8571428571428574</c:v>
                </c:pt>
                <c:pt idx="5">
                  <c:v>1.6428571428571432</c:v>
                </c:pt>
                <c:pt idx="6">
                  <c:v>1.3571428571428572</c:v>
                </c:pt>
                <c:pt idx="7">
                  <c:v>1.142857142857143</c:v>
                </c:pt>
                <c:pt idx="8">
                  <c:v>0.92857142857142883</c:v>
                </c:pt>
                <c:pt idx="9">
                  <c:v>0.64285714285714279</c:v>
                </c:pt>
                <c:pt idx="10">
                  <c:v>0.42857142857142866</c:v>
                </c:pt>
                <c:pt idx="11">
                  <c:v>0.21428571428571433</c:v>
                </c:pt>
                <c:pt idx="12">
                  <c:v>0.14285714285714299</c:v>
                </c:pt>
                <c:pt idx="13">
                  <c:v>7.1428571428571494E-2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C-4D71-AD39-510D56EFFE57}"/>
            </c:ext>
          </c:extLst>
        </c:ser>
        <c:ser>
          <c:idx val="3"/>
          <c:order val="3"/>
          <c:tx>
            <c:v>long 2, rep 1</c:v>
          </c:tx>
          <c:spPr>
            <a:ln w="19050">
              <a:noFill/>
            </a:ln>
          </c:spPr>
          <c:marker>
            <c:symbol val="x"/>
            <c:size val="2"/>
          </c:marker>
          <c:xVal>
            <c:numRef>
              <c:f>'humedad tiempo t sec horno'!$D$3:$AB$3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'humedad tiempo t sec horno'!$D$7:$AB$7</c:f>
              <c:numCache>
                <c:formatCode>General</c:formatCode>
                <c:ptCount val="25"/>
                <c:pt idx="0">
                  <c:v>2.3333333333333335</c:v>
                </c:pt>
                <c:pt idx="1">
                  <c:v>2.1818181818181821</c:v>
                </c:pt>
                <c:pt idx="2">
                  <c:v>2.0000000000000004</c:v>
                </c:pt>
                <c:pt idx="3">
                  <c:v>1.8787878787878789</c:v>
                </c:pt>
                <c:pt idx="4">
                  <c:v>1.7272727272727275</c:v>
                </c:pt>
                <c:pt idx="5">
                  <c:v>1.6363636363636362</c:v>
                </c:pt>
                <c:pt idx="6">
                  <c:v>1.5151515151515156</c:v>
                </c:pt>
                <c:pt idx="7">
                  <c:v>1.3636363636363638</c:v>
                </c:pt>
                <c:pt idx="8">
                  <c:v>1.2121212121212122</c:v>
                </c:pt>
                <c:pt idx="9">
                  <c:v>1.0909090909090911</c:v>
                </c:pt>
                <c:pt idx="10">
                  <c:v>0.96969696969696983</c:v>
                </c:pt>
                <c:pt idx="11">
                  <c:v>0.81818181818181823</c:v>
                </c:pt>
                <c:pt idx="12">
                  <c:v>0.66666666666666674</c:v>
                </c:pt>
                <c:pt idx="13">
                  <c:v>0.48484848484848503</c:v>
                </c:pt>
                <c:pt idx="14">
                  <c:v>0.33333333333333354</c:v>
                </c:pt>
                <c:pt idx="15">
                  <c:v>0.15151515151515152</c:v>
                </c:pt>
                <c:pt idx="16">
                  <c:v>6.0606060606060663E-2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5C-4D71-AD39-510D56EFFE57}"/>
            </c:ext>
          </c:extLst>
        </c:ser>
        <c:ser>
          <c:idx val="4"/>
          <c:order val="4"/>
          <c:tx>
            <c:v>long 2, rep 2</c:v>
          </c:tx>
          <c:spPr>
            <a:ln w="19050">
              <a:noFill/>
            </a:ln>
          </c:spPr>
          <c:marker>
            <c:symbol val="star"/>
            <c:size val="2"/>
          </c:marker>
          <c:xVal>
            <c:numRef>
              <c:f>'humedad tiempo t sec horno'!$D$3:$AB$3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'humedad tiempo t sec horno'!$D$8:$AB$8</c:f>
              <c:numCache>
                <c:formatCode>General</c:formatCode>
                <c:ptCount val="25"/>
                <c:pt idx="0">
                  <c:v>2.785714285714286</c:v>
                </c:pt>
                <c:pt idx="1">
                  <c:v>2.5000000000000004</c:v>
                </c:pt>
                <c:pt idx="2">
                  <c:v>2.3214285714285721</c:v>
                </c:pt>
                <c:pt idx="3">
                  <c:v>2.1428571428571432</c:v>
                </c:pt>
                <c:pt idx="4">
                  <c:v>2.035714285714286</c:v>
                </c:pt>
                <c:pt idx="5">
                  <c:v>1.8571428571428574</c:v>
                </c:pt>
                <c:pt idx="6">
                  <c:v>1.7142857142857144</c:v>
                </c:pt>
                <c:pt idx="7">
                  <c:v>1.5714285714285716</c:v>
                </c:pt>
                <c:pt idx="8">
                  <c:v>1.4285714285714286</c:v>
                </c:pt>
                <c:pt idx="9">
                  <c:v>1.25</c:v>
                </c:pt>
                <c:pt idx="10">
                  <c:v>1.1071428571428574</c:v>
                </c:pt>
                <c:pt idx="11">
                  <c:v>0.92857142857142883</c:v>
                </c:pt>
                <c:pt idx="12">
                  <c:v>0.78571428571428581</c:v>
                </c:pt>
                <c:pt idx="13">
                  <c:v>0.67857142857142871</c:v>
                </c:pt>
                <c:pt idx="14">
                  <c:v>0.57142857142857162</c:v>
                </c:pt>
                <c:pt idx="15">
                  <c:v>0.42857142857142866</c:v>
                </c:pt>
                <c:pt idx="16">
                  <c:v>0.32142857142857156</c:v>
                </c:pt>
                <c:pt idx="17">
                  <c:v>0.10714285714285725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5C-4D71-AD39-510D56EFFE57}"/>
            </c:ext>
          </c:extLst>
        </c:ser>
        <c:ser>
          <c:idx val="5"/>
          <c:order val="5"/>
          <c:tx>
            <c:v>long 2, rep 3</c:v>
          </c:tx>
          <c:spPr>
            <a:ln w="19050">
              <a:noFill/>
            </a:ln>
          </c:spPr>
          <c:marker>
            <c:symbol val="circle"/>
            <c:size val="2"/>
          </c:marker>
          <c:xVal>
            <c:numRef>
              <c:f>'humedad tiempo t sec horno'!$D$3:$AB$3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'humedad tiempo t sec horno'!$D$9:$AB$9</c:f>
              <c:numCache>
                <c:formatCode>General</c:formatCode>
                <c:ptCount val="25"/>
                <c:pt idx="0">
                  <c:v>2.6799999999999997</c:v>
                </c:pt>
                <c:pt idx="1">
                  <c:v>2.56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2.1399999999999997</c:v>
                </c:pt>
                <c:pt idx="5">
                  <c:v>1.8</c:v>
                </c:pt>
                <c:pt idx="6">
                  <c:v>1.9600000000000002</c:v>
                </c:pt>
                <c:pt idx="7">
                  <c:v>1.8399999999999999</c:v>
                </c:pt>
                <c:pt idx="8">
                  <c:v>1.6</c:v>
                </c:pt>
                <c:pt idx="9">
                  <c:v>1.4</c:v>
                </c:pt>
                <c:pt idx="10">
                  <c:v>1.2</c:v>
                </c:pt>
                <c:pt idx="11">
                  <c:v>1.1000000000000001</c:v>
                </c:pt>
                <c:pt idx="12">
                  <c:v>0.9</c:v>
                </c:pt>
                <c:pt idx="13">
                  <c:v>0.6</c:v>
                </c:pt>
                <c:pt idx="14">
                  <c:v>0.4</c:v>
                </c:pt>
                <c:pt idx="15">
                  <c:v>0.2</c:v>
                </c:pt>
                <c:pt idx="16">
                  <c:v>0.3</c:v>
                </c:pt>
                <c:pt idx="17">
                  <c:v>1.9999999999999928E-2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5C-4D71-AD39-510D56EFFE57}"/>
            </c:ext>
          </c:extLst>
        </c:ser>
        <c:ser>
          <c:idx val="6"/>
          <c:order val="6"/>
          <c:tx>
            <c:v>long 3, rep 1</c:v>
          </c:tx>
          <c:spPr>
            <a:ln w="19050">
              <a:noFill/>
            </a:ln>
          </c:spPr>
          <c:marker>
            <c:symbol val="plus"/>
            <c:size val="2"/>
          </c:marker>
          <c:xVal>
            <c:numRef>
              <c:f>'humedad tiempo t sec horno'!$D$3:$AB$3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'humedad tiempo t sec horno'!$D$10:$AB$10</c:f>
              <c:numCache>
                <c:formatCode>General</c:formatCode>
                <c:ptCount val="25"/>
                <c:pt idx="0">
                  <c:v>2.3111111111111113</c:v>
                </c:pt>
                <c:pt idx="1">
                  <c:v>2.2222222222222223</c:v>
                </c:pt>
                <c:pt idx="2">
                  <c:v>2.088888888888889</c:v>
                </c:pt>
                <c:pt idx="3">
                  <c:v>2</c:v>
                </c:pt>
                <c:pt idx="4">
                  <c:v>1.8888888888888888</c:v>
                </c:pt>
                <c:pt idx="5">
                  <c:v>1.822222222222222</c:v>
                </c:pt>
                <c:pt idx="6">
                  <c:v>1.711111111111111</c:v>
                </c:pt>
                <c:pt idx="7">
                  <c:v>1.6444444444444446</c:v>
                </c:pt>
                <c:pt idx="8">
                  <c:v>1.5555555555555556</c:v>
                </c:pt>
                <c:pt idx="9">
                  <c:v>1.2222222222222223</c:v>
                </c:pt>
                <c:pt idx="10">
                  <c:v>1.1333333333333333</c:v>
                </c:pt>
                <c:pt idx="11">
                  <c:v>0.97777777777777786</c:v>
                </c:pt>
                <c:pt idx="12">
                  <c:v>0.55555555555555558</c:v>
                </c:pt>
                <c:pt idx="13">
                  <c:v>0.44444444444444442</c:v>
                </c:pt>
                <c:pt idx="14">
                  <c:v>0.35555555555555546</c:v>
                </c:pt>
                <c:pt idx="15">
                  <c:v>0.28888888888888886</c:v>
                </c:pt>
                <c:pt idx="16">
                  <c:v>0.1111111111111111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5C-4D71-AD39-510D56EFFE57}"/>
            </c:ext>
          </c:extLst>
        </c:ser>
        <c:ser>
          <c:idx val="7"/>
          <c:order val="7"/>
          <c:tx>
            <c:v>long 3, rep 2</c:v>
          </c:tx>
          <c:spPr>
            <a:ln w="19050">
              <a:noFill/>
            </a:ln>
          </c:spPr>
          <c:marker>
            <c:symbol val="dot"/>
            <c:size val="2"/>
          </c:marker>
          <c:xVal>
            <c:numRef>
              <c:f>'humedad tiempo t sec horno'!$D$3:$AB$3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'humedad tiempo t sec horno'!$D$11:$AB$11</c:f>
              <c:numCache>
                <c:formatCode>General</c:formatCode>
                <c:ptCount val="25"/>
                <c:pt idx="0">
                  <c:v>2.5227272727272725</c:v>
                </c:pt>
                <c:pt idx="1">
                  <c:v>1.8409090909090906</c:v>
                </c:pt>
                <c:pt idx="2">
                  <c:v>1.4999999999999998</c:v>
                </c:pt>
                <c:pt idx="3">
                  <c:v>1.3863636363636362</c:v>
                </c:pt>
                <c:pt idx="4">
                  <c:v>1.2272727272727273</c:v>
                </c:pt>
                <c:pt idx="5">
                  <c:v>1.1363636363636362</c:v>
                </c:pt>
                <c:pt idx="6">
                  <c:v>0.95454545454545425</c:v>
                </c:pt>
                <c:pt idx="7">
                  <c:v>0.88636363636363635</c:v>
                </c:pt>
                <c:pt idx="8">
                  <c:v>0.70454545454545436</c:v>
                </c:pt>
                <c:pt idx="9">
                  <c:v>0.56818181818181812</c:v>
                </c:pt>
                <c:pt idx="10">
                  <c:v>0.20454545454545442</c:v>
                </c:pt>
                <c:pt idx="11">
                  <c:v>0.11363636363636363</c:v>
                </c:pt>
                <c:pt idx="12">
                  <c:v>6.8181818181818135E-2</c:v>
                </c:pt>
                <c:pt idx="13">
                  <c:v>9.0909090909090787E-2</c:v>
                </c:pt>
                <c:pt idx="14">
                  <c:v>9.0909090909090787E-2</c:v>
                </c:pt>
                <c:pt idx="15">
                  <c:v>0</c:v>
                </c:pt>
                <c:pt idx="16">
                  <c:v>6.8181818181818135E-2</c:v>
                </c:pt>
                <c:pt idx="17">
                  <c:v>6.8181818181818135E-2</c:v>
                </c:pt>
                <c:pt idx="18">
                  <c:v>6.8181818181818135E-2</c:v>
                </c:pt>
                <c:pt idx="19">
                  <c:v>6.8181818181818135E-2</c:v>
                </c:pt>
                <c:pt idx="20">
                  <c:v>6.8181818181818135E-2</c:v>
                </c:pt>
                <c:pt idx="21">
                  <c:v>6.8181818181818135E-2</c:v>
                </c:pt>
                <c:pt idx="22">
                  <c:v>6.8181818181818135E-2</c:v>
                </c:pt>
                <c:pt idx="23">
                  <c:v>6.8181818181818135E-2</c:v>
                </c:pt>
                <c:pt idx="24">
                  <c:v>6.8181818181818135E-2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5C-4D71-AD39-510D56EFFE57}"/>
            </c:ext>
          </c:extLst>
        </c:ser>
        <c:ser>
          <c:idx val="8"/>
          <c:order val="8"/>
          <c:tx>
            <c:v>long 3, rep 3</c:v>
          </c:tx>
          <c:spPr>
            <a:ln w="19050">
              <a:noFill/>
            </a:ln>
          </c:spPr>
          <c:xVal>
            <c:numRef>
              <c:f>'humedad tiempo t sec horno'!$D$3:$AB$3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'humedad tiempo t sec horno'!$D$12:$AB$12</c:f>
              <c:numCache>
                <c:formatCode>General</c:formatCode>
                <c:ptCount val="25"/>
                <c:pt idx="0">
                  <c:v>2.7837837837837838</c:v>
                </c:pt>
                <c:pt idx="1">
                  <c:v>2.0810810810810811</c:v>
                </c:pt>
                <c:pt idx="2">
                  <c:v>1.9459459459459458</c:v>
                </c:pt>
                <c:pt idx="3">
                  <c:v>1.8108108108108107</c:v>
                </c:pt>
                <c:pt idx="4">
                  <c:v>1.5675675675675675</c:v>
                </c:pt>
                <c:pt idx="5">
                  <c:v>1.4324324324324322</c:v>
                </c:pt>
                <c:pt idx="6">
                  <c:v>1.3513513513513511</c:v>
                </c:pt>
                <c:pt idx="7">
                  <c:v>1.2432432432432434</c:v>
                </c:pt>
                <c:pt idx="8">
                  <c:v>1.1351351351351351</c:v>
                </c:pt>
                <c:pt idx="9">
                  <c:v>0.9729729729729728</c:v>
                </c:pt>
                <c:pt idx="10">
                  <c:v>0.62162162162162149</c:v>
                </c:pt>
                <c:pt idx="11">
                  <c:v>0.4864864864864864</c:v>
                </c:pt>
                <c:pt idx="12">
                  <c:v>8.108108108108103E-2</c:v>
                </c:pt>
                <c:pt idx="13">
                  <c:v>8.108108108108103E-2</c:v>
                </c:pt>
                <c:pt idx="14">
                  <c:v>5.4054054054053981E-2</c:v>
                </c:pt>
                <c:pt idx="15">
                  <c:v>0</c:v>
                </c:pt>
                <c:pt idx="16">
                  <c:v>2.7027027027026931E-2</c:v>
                </c:pt>
                <c:pt idx="17">
                  <c:v>2.7027027027026931E-2</c:v>
                </c:pt>
                <c:pt idx="18">
                  <c:v>2.7027027027026931E-2</c:v>
                </c:pt>
                <c:pt idx="19">
                  <c:v>5.4054054054053981E-2</c:v>
                </c:pt>
                <c:pt idx="20">
                  <c:v>5.4054054054053981E-2</c:v>
                </c:pt>
                <c:pt idx="21">
                  <c:v>5.4054054054053981E-2</c:v>
                </c:pt>
                <c:pt idx="22">
                  <c:v>5.4054054054053981E-2</c:v>
                </c:pt>
                <c:pt idx="23">
                  <c:v>5.4054054054053981E-2</c:v>
                </c:pt>
                <c:pt idx="24">
                  <c:v>5.4054054054053981E-2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5C-4D71-AD39-510D56EFF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54816"/>
        <c:axId val="161961088"/>
      </c:scatterChart>
      <c:valAx>
        <c:axId val="1619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tiempo (h)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961088"/>
        <c:crosses val="autoZero"/>
        <c:crossBetween val="midCat"/>
      </c:valAx>
      <c:valAx>
        <c:axId val="161961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Masa de la muestra (g)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195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142874</xdr:colOff>
      <xdr:row>3</xdr:row>
      <xdr:rowOff>133350</xdr:rowOff>
    </xdr:from>
    <xdr:to>
      <xdr:col>42</xdr:col>
      <xdr:colOff>400049</xdr:colOff>
      <xdr:row>19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38100</xdr:colOff>
      <xdr:row>20</xdr:row>
      <xdr:rowOff>76201</xdr:rowOff>
    </xdr:from>
    <xdr:to>
      <xdr:col>42</xdr:col>
      <xdr:colOff>381000</xdr:colOff>
      <xdr:row>36</xdr:row>
      <xdr:rowOff>66675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38</xdr:row>
      <xdr:rowOff>0</xdr:rowOff>
    </xdr:from>
    <xdr:to>
      <xdr:col>42</xdr:col>
      <xdr:colOff>342900</xdr:colOff>
      <xdr:row>53</xdr:row>
      <xdr:rowOff>180974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704850</xdr:colOff>
      <xdr:row>3</xdr:row>
      <xdr:rowOff>114300</xdr:rowOff>
    </xdr:from>
    <xdr:to>
      <xdr:col>49</xdr:col>
      <xdr:colOff>200025</xdr:colOff>
      <xdr:row>19</xdr:row>
      <xdr:rowOff>85725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142874</xdr:colOff>
      <xdr:row>3</xdr:row>
      <xdr:rowOff>133350</xdr:rowOff>
    </xdr:from>
    <xdr:to>
      <xdr:col>42</xdr:col>
      <xdr:colOff>400049</xdr:colOff>
      <xdr:row>24</xdr:row>
      <xdr:rowOff>104775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0</xdr:colOff>
      <xdr:row>3</xdr:row>
      <xdr:rowOff>133350</xdr:rowOff>
    </xdr:from>
    <xdr:to>
      <xdr:col>49</xdr:col>
      <xdr:colOff>257175</xdr:colOff>
      <xdr:row>24</xdr:row>
      <xdr:rowOff>104775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142874</xdr:colOff>
      <xdr:row>3</xdr:row>
      <xdr:rowOff>133350</xdr:rowOff>
    </xdr:from>
    <xdr:to>
      <xdr:col>43</xdr:col>
      <xdr:colOff>656166</xdr:colOff>
      <xdr:row>27</xdr:row>
      <xdr:rowOff>104775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730250</xdr:colOff>
      <xdr:row>3</xdr:row>
      <xdr:rowOff>95250</xdr:rowOff>
    </xdr:from>
    <xdr:to>
      <xdr:col>52</xdr:col>
      <xdr:colOff>481542</xdr:colOff>
      <xdr:row>27</xdr:row>
      <xdr:rowOff>66675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3</xdr:row>
      <xdr:rowOff>0</xdr:rowOff>
    </xdr:from>
    <xdr:to>
      <xdr:col>37</xdr:col>
      <xdr:colOff>581025</xdr:colOff>
      <xdr:row>17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276224</xdr:colOff>
      <xdr:row>4</xdr:row>
      <xdr:rowOff>161924</xdr:rowOff>
    </xdr:from>
    <xdr:to>
      <xdr:col>40</xdr:col>
      <xdr:colOff>438151</xdr:colOff>
      <xdr:row>25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4</xdr:row>
      <xdr:rowOff>133350</xdr:rowOff>
    </xdr:from>
    <xdr:to>
      <xdr:col>49</xdr:col>
      <xdr:colOff>342902</xdr:colOff>
      <xdr:row>25</xdr:row>
      <xdr:rowOff>47625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530679</xdr:colOff>
      <xdr:row>54</xdr:row>
      <xdr:rowOff>125186</xdr:rowOff>
    </xdr:from>
    <xdr:to>
      <xdr:col>21</xdr:col>
      <xdr:colOff>925287</xdr:colOff>
      <xdr:row>75</xdr:row>
      <xdr:rowOff>136072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27215</xdr:colOff>
      <xdr:row>53</xdr:row>
      <xdr:rowOff>138793</xdr:rowOff>
    </xdr:from>
    <xdr:to>
      <xdr:col>7</xdr:col>
      <xdr:colOff>27215</xdr:colOff>
      <xdr:row>68</xdr:row>
      <xdr:rowOff>24493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54</xdr:row>
      <xdr:rowOff>0</xdr:rowOff>
    </xdr:from>
    <xdr:to>
      <xdr:col>31</xdr:col>
      <xdr:colOff>830037</xdr:colOff>
      <xdr:row>75</xdr:row>
      <xdr:rowOff>10886</xdr:rowOff>
    </xdr:to>
    <xdr:graphicFrame macro="">
      <xdr:nvGraphicFramePr>
        <xdr:cNvPr id="4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34</xdr:row>
      <xdr:rowOff>123825</xdr:rowOff>
    </xdr:from>
    <xdr:to>
      <xdr:col>17</xdr:col>
      <xdr:colOff>466725</xdr:colOff>
      <xdr:row>49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35</xdr:row>
      <xdr:rowOff>0</xdr:rowOff>
    </xdr:from>
    <xdr:to>
      <xdr:col>9</xdr:col>
      <xdr:colOff>0</xdr:colOff>
      <xdr:row>49</xdr:row>
      <xdr:rowOff>76200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opLeftCell="L11" workbookViewId="0">
      <selection activeCell="E4" sqref="E4:AH4"/>
    </sheetView>
  </sheetViews>
  <sheetFormatPr baseColWidth="10" defaultRowHeight="14.5" x14ac:dyDescent="0.35"/>
  <cols>
    <col min="2" max="2" width="9.453125" customWidth="1"/>
    <col min="3" max="3" width="9.7265625" style="3" customWidth="1"/>
    <col min="4" max="4" width="8.453125" style="3" customWidth="1"/>
    <col min="5" max="34" width="5.26953125" customWidth="1"/>
    <col min="35" max="35" width="14" style="3" customWidth="1"/>
    <col min="36" max="36" width="17.26953125" style="3" customWidth="1"/>
    <col min="37" max="37" width="11.453125" style="3"/>
  </cols>
  <sheetData>
    <row r="1" spans="1:37" x14ac:dyDescent="0.35">
      <c r="A1" s="5"/>
      <c r="B1" s="6"/>
      <c r="C1" s="7" t="s">
        <v>1</v>
      </c>
      <c r="D1" s="8"/>
      <c r="E1" s="9"/>
      <c r="F1" s="9"/>
      <c r="G1" s="9"/>
      <c r="H1" s="9"/>
      <c r="I1" s="9"/>
      <c r="J1" s="9"/>
      <c r="K1" s="9"/>
      <c r="L1" s="9"/>
      <c r="M1" s="9"/>
      <c r="N1" s="9"/>
    </row>
    <row r="2" spans="1:37" x14ac:dyDescent="0.35">
      <c r="B2" s="2"/>
      <c r="C2" s="165" t="s">
        <v>136</v>
      </c>
      <c r="D2" s="166"/>
      <c r="E2" s="167"/>
      <c r="F2" s="167"/>
      <c r="G2" s="167"/>
      <c r="H2" s="167"/>
      <c r="I2" s="167"/>
      <c r="J2" s="167"/>
    </row>
    <row r="3" spans="1:37" ht="15" customHeight="1" x14ac:dyDescent="0.35">
      <c r="E3" s="191" t="s">
        <v>4</v>
      </c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0"/>
      <c r="AI3" s="192" t="s">
        <v>132</v>
      </c>
      <c r="AJ3" s="192" t="s">
        <v>133</v>
      </c>
      <c r="AK3" s="3" t="s">
        <v>130</v>
      </c>
    </row>
    <row r="4" spans="1:37" s="2" customFormat="1" x14ac:dyDescent="0.35">
      <c r="B4" s="2" t="s">
        <v>2</v>
      </c>
      <c r="C4" s="4" t="s">
        <v>3</v>
      </c>
      <c r="D4" s="4" t="s">
        <v>0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N4" s="16">
        <v>9</v>
      </c>
      <c r="O4" s="16">
        <v>10</v>
      </c>
      <c r="P4" s="16">
        <v>11</v>
      </c>
      <c r="Q4" s="16">
        <v>12</v>
      </c>
      <c r="R4" s="16">
        <v>13</v>
      </c>
      <c r="S4" s="16">
        <v>14</v>
      </c>
      <c r="T4" s="16">
        <v>15</v>
      </c>
      <c r="U4" s="16">
        <v>16</v>
      </c>
      <c r="V4" s="16">
        <v>17</v>
      </c>
      <c r="W4" s="16">
        <v>18</v>
      </c>
      <c r="X4" s="16">
        <v>19</v>
      </c>
      <c r="Y4" s="16">
        <v>20</v>
      </c>
      <c r="Z4" s="16">
        <v>21</v>
      </c>
      <c r="AA4" s="16">
        <v>22</v>
      </c>
      <c r="AB4" s="16">
        <v>23</v>
      </c>
      <c r="AC4" s="16">
        <v>24</v>
      </c>
      <c r="AD4" s="16">
        <v>25</v>
      </c>
      <c r="AE4" s="16">
        <v>26</v>
      </c>
      <c r="AF4" s="16">
        <v>27</v>
      </c>
      <c r="AG4" s="16">
        <v>28</v>
      </c>
      <c r="AH4" s="16">
        <v>29</v>
      </c>
      <c r="AI4" s="192"/>
      <c r="AJ4" s="192"/>
      <c r="AK4" s="139" t="s">
        <v>131</v>
      </c>
    </row>
    <row r="5" spans="1:37" x14ac:dyDescent="0.35">
      <c r="B5" s="123">
        <v>1</v>
      </c>
      <c r="C5" s="125">
        <v>1</v>
      </c>
      <c r="D5" s="125">
        <v>10</v>
      </c>
      <c r="E5" s="123">
        <v>3.6</v>
      </c>
      <c r="F5" s="123">
        <v>2.9</v>
      </c>
      <c r="G5" s="123">
        <v>2.2000000000000002</v>
      </c>
      <c r="H5" s="123">
        <v>1.6</v>
      </c>
      <c r="I5" s="123">
        <v>1.4</v>
      </c>
      <c r="J5" s="123">
        <v>1.1000000000000001</v>
      </c>
      <c r="K5" s="123">
        <v>1</v>
      </c>
      <c r="L5" s="123">
        <v>0.8</v>
      </c>
      <c r="M5" s="123">
        <v>0.8</v>
      </c>
      <c r="N5" s="123">
        <v>0.8</v>
      </c>
      <c r="O5" s="123">
        <v>0.8</v>
      </c>
      <c r="P5" s="123">
        <v>0.8</v>
      </c>
      <c r="Q5" s="123">
        <v>0.7</v>
      </c>
      <c r="R5" s="123">
        <v>0.8</v>
      </c>
      <c r="S5" s="123">
        <v>0.8</v>
      </c>
      <c r="T5" s="123">
        <v>0.9</v>
      </c>
      <c r="U5" s="123">
        <v>0.8</v>
      </c>
      <c r="V5" s="123">
        <v>0.8</v>
      </c>
      <c r="W5" s="123">
        <v>0.8</v>
      </c>
      <c r="X5" s="123">
        <v>0.8</v>
      </c>
      <c r="Y5" s="123">
        <v>0.9</v>
      </c>
      <c r="Z5" s="123">
        <v>0.8</v>
      </c>
      <c r="AA5" s="123">
        <v>0.8</v>
      </c>
      <c r="AB5" s="123">
        <v>0.7</v>
      </c>
      <c r="AC5" s="123">
        <v>0.7</v>
      </c>
      <c r="AD5" s="123">
        <v>0.7</v>
      </c>
      <c r="AE5" s="123">
        <v>0.7</v>
      </c>
      <c r="AF5" s="123">
        <v>0.7</v>
      </c>
      <c r="AG5" s="123">
        <v>0.8</v>
      </c>
      <c r="AH5" s="123">
        <v>0.9</v>
      </c>
      <c r="AI5" s="161">
        <f>MIN(E5:AH5)</f>
        <v>0.7</v>
      </c>
      <c r="AJ5" s="162">
        <f>AI5*1</f>
        <v>0.7</v>
      </c>
      <c r="AK5" s="164">
        <f>(AJ5-AJ5)/AJ5</f>
        <v>0</v>
      </c>
    </row>
    <row r="6" spans="1:37" x14ac:dyDescent="0.35">
      <c r="B6" s="123">
        <v>2</v>
      </c>
      <c r="C6" s="125">
        <v>1</v>
      </c>
      <c r="D6" s="125">
        <v>10</v>
      </c>
      <c r="E6" s="123">
        <v>3.5</v>
      </c>
      <c r="F6" s="123">
        <v>2.8</v>
      </c>
      <c r="G6" s="123">
        <v>2.1</v>
      </c>
      <c r="H6" s="123">
        <v>1.8</v>
      </c>
      <c r="I6" s="123">
        <v>1.7</v>
      </c>
      <c r="J6" s="123">
        <v>1.6</v>
      </c>
      <c r="K6" s="123">
        <v>1.5</v>
      </c>
      <c r="L6" s="123">
        <v>1.6</v>
      </c>
      <c r="M6" s="123">
        <v>1.4</v>
      </c>
      <c r="N6" s="123">
        <v>1.5</v>
      </c>
      <c r="O6" s="123">
        <v>1.1000000000000001</v>
      </c>
      <c r="P6" s="123">
        <v>1.1000000000000001</v>
      </c>
      <c r="Q6" s="123">
        <v>1.2</v>
      </c>
      <c r="R6" s="123">
        <v>1.2</v>
      </c>
      <c r="S6" s="123">
        <v>1.2</v>
      </c>
      <c r="T6" s="123">
        <v>1.4</v>
      </c>
      <c r="U6" s="123">
        <v>1.1000000000000001</v>
      </c>
      <c r="V6" s="123">
        <v>1.1000000000000001</v>
      </c>
      <c r="W6" s="123">
        <v>1.1000000000000001</v>
      </c>
      <c r="X6" s="123">
        <v>1.2</v>
      </c>
      <c r="Y6" s="123">
        <v>1.3</v>
      </c>
      <c r="Z6" s="123">
        <v>1.2</v>
      </c>
      <c r="AA6" s="123">
        <v>1.2</v>
      </c>
      <c r="AB6" s="123">
        <v>1.2</v>
      </c>
      <c r="AC6" s="123">
        <v>1.2</v>
      </c>
      <c r="AD6" s="123">
        <v>1.2</v>
      </c>
      <c r="AE6" s="123">
        <v>1.2</v>
      </c>
      <c r="AF6" s="123">
        <v>1.2</v>
      </c>
      <c r="AG6" s="123">
        <v>1.3</v>
      </c>
      <c r="AH6" s="123">
        <v>1.4</v>
      </c>
      <c r="AI6" s="161">
        <f t="shared" ref="AI6:AI31" si="0">MIN(E6:AH6)</f>
        <v>1.1000000000000001</v>
      </c>
      <c r="AJ6" s="162">
        <f t="shared" ref="AJ6:AJ31" si="1">AI6*1</f>
        <v>1.1000000000000001</v>
      </c>
      <c r="AK6" s="164">
        <f t="shared" ref="AK6:AK31" si="2">(AJ6-AJ6)/AJ6</f>
        <v>0</v>
      </c>
    </row>
    <row r="7" spans="1:37" x14ac:dyDescent="0.35">
      <c r="B7" s="123">
        <v>3</v>
      </c>
      <c r="C7" s="125">
        <v>1</v>
      </c>
      <c r="D7" s="125">
        <v>10</v>
      </c>
      <c r="E7" s="123">
        <v>3.2</v>
      </c>
      <c r="F7" s="123">
        <v>2.9</v>
      </c>
      <c r="G7" s="123">
        <v>2.2999999999999998</v>
      </c>
      <c r="H7" s="123">
        <v>2.2999999999999998</v>
      </c>
      <c r="I7" s="123">
        <v>2.1</v>
      </c>
      <c r="J7" s="123">
        <v>1.9</v>
      </c>
      <c r="K7" s="123">
        <v>1.7</v>
      </c>
      <c r="L7" s="123">
        <v>1.6</v>
      </c>
      <c r="M7" s="123">
        <v>1.5</v>
      </c>
      <c r="N7" s="123">
        <v>1.5</v>
      </c>
      <c r="O7" s="123">
        <v>1.5</v>
      </c>
      <c r="P7" s="123">
        <v>1.3</v>
      </c>
      <c r="Q7" s="123">
        <v>1.2</v>
      </c>
      <c r="R7" s="123">
        <v>1.2</v>
      </c>
      <c r="S7" s="123">
        <v>1</v>
      </c>
      <c r="T7" s="123">
        <v>1.1000000000000001</v>
      </c>
      <c r="U7" s="123">
        <v>1</v>
      </c>
      <c r="V7" s="123">
        <v>1</v>
      </c>
      <c r="W7" s="123">
        <v>1</v>
      </c>
      <c r="X7" s="123">
        <v>1</v>
      </c>
      <c r="Y7" s="123">
        <v>1.1000000000000001</v>
      </c>
      <c r="Z7" s="123">
        <v>1.1000000000000001</v>
      </c>
      <c r="AA7" s="123">
        <v>1.1000000000000001</v>
      </c>
      <c r="AB7" s="123">
        <v>1.1000000000000001</v>
      </c>
      <c r="AC7" s="123">
        <v>1.1000000000000001</v>
      </c>
      <c r="AD7" s="123">
        <v>1.1000000000000001</v>
      </c>
      <c r="AE7" s="123">
        <v>1</v>
      </c>
      <c r="AF7" s="123">
        <v>0.9</v>
      </c>
      <c r="AG7" s="123">
        <v>0.8</v>
      </c>
      <c r="AH7" s="123">
        <v>1</v>
      </c>
      <c r="AI7" s="161">
        <f t="shared" si="0"/>
        <v>0.8</v>
      </c>
      <c r="AJ7" s="162">
        <f t="shared" si="1"/>
        <v>0.8</v>
      </c>
      <c r="AK7" s="164">
        <f t="shared" si="2"/>
        <v>0</v>
      </c>
    </row>
    <row r="8" spans="1:37" x14ac:dyDescent="0.35">
      <c r="B8" s="123">
        <v>1</v>
      </c>
      <c r="C8" s="125">
        <v>2</v>
      </c>
      <c r="D8" s="125">
        <v>10</v>
      </c>
      <c r="E8" s="123">
        <v>3.1</v>
      </c>
      <c r="F8" s="123">
        <v>2.4</v>
      </c>
      <c r="G8" s="123">
        <v>1.8</v>
      </c>
      <c r="H8" s="123">
        <v>1.2</v>
      </c>
      <c r="I8" s="123">
        <v>1</v>
      </c>
      <c r="J8" s="123">
        <v>0.9</v>
      </c>
      <c r="K8" s="123">
        <v>0.8</v>
      </c>
      <c r="L8" s="123">
        <v>0.8</v>
      </c>
      <c r="M8" s="123">
        <v>0.8</v>
      </c>
      <c r="N8" s="123">
        <v>0.8</v>
      </c>
      <c r="O8" s="123">
        <v>0.8</v>
      </c>
      <c r="P8" s="123">
        <v>0.8</v>
      </c>
      <c r="Q8" s="123">
        <v>0.8</v>
      </c>
      <c r="R8" s="123">
        <v>0.9</v>
      </c>
      <c r="S8" s="123">
        <v>1.2</v>
      </c>
      <c r="T8" s="123">
        <v>1</v>
      </c>
      <c r="U8" s="123">
        <v>0.9</v>
      </c>
      <c r="V8" s="123">
        <v>0.9</v>
      </c>
      <c r="W8" s="123">
        <v>0.8</v>
      </c>
      <c r="X8" s="123">
        <v>0.8</v>
      </c>
      <c r="Y8" s="123">
        <v>0.8</v>
      </c>
      <c r="Z8" s="123">
        <v>0.9</v>
      </c>
      <c r="AA8" s="123">
        <v>0.9</v>
      </c>
      <c r="AB8" s="123">
        <v>0.9</v>
      </c>
      <c r="AC8" s="123">
        <v>0.9</v>
      </c>
      <c r="AD8" s="123">
        <v>0.9</v>
      </c>
      <c r="AE8" s="123">
        <v>0.9</v>
      </c>
      <c r="AF8" s="123">
        <v>0.8</v>
      </c>
      <c r="AG8" s="124">
        <v>0.8</v>
      </c>
      <c r="AH8" s="123">
        <v>0.8</v>
      </c>
      <c r="AI8" s="161">
        <f t="shared" si="0"/>
        <v>0.8</v>
      </c>
      <c r="AJ8" s="162">
        <f t="shared" si="1"/>
        <v>0.8</v>
      </c>
      <c r="AK8" s="164">
        <f t="shared" si="2"/>
        <v>0</v>
      </c>
    </row>
    <row r="9" spans="1:37" x14ac:dyDescent="0.35">
      <c r="B9" s="123">
        <v>2</v>
      </c>
      <c r="C9" s="125">
        <v>2</v>
      </c>
      <c r="D9" s="125">
        <v>10</v>
      </c>
      <c r="E9" s="123">
        <v>2.8</v>
      </c>
      <c r="F9" s="123">
        <v>2.1</v>
      </c>
      <c r="G9" s="123">
        <v>1.5</v>
      </c>
      <c r="H9" s="123">
        <v>0.9</v>
      </c>
      <c r="I9" s="123">
        <v>0.8</v>
      </c>
      <c r="J9" s="123">
        <v>0.7</v>
      </c>
      <c r="K9" s="123">
        <v>0.6</v>
      </c>
      <c r="L9" s="123">
        <v>0.7</v>
      </c>
      <c r="M9" s="123">
        <v>0.7</v>
      </c>
      <c r="N9" s="123">
        <v>0.7</v>
      </c>
      <c r="O9" s="123">
        <v>0.7</v>
      </c>
      <c r="P9" s="123">
        <v>0.7</v>
      </c>
      <c r="Q9" s="123">
        <v>0.7</v>
      </c>
      <c r="R9" s="123">
        <v>0.8</v>
      </c>
      <c r="S9" s="123">
        <v>0.7</v>
      </c>
      <c r="T9" s="123">
        <v>0.8</v>
      </c>
      <c r="U9" s="123">
        <v>0.8</v>
      </c>
      <c r="V9" s="123">
        <v>0.7</v>
      </c>
      <c r="W9" s="123">
        <v>0.7</v>
      </c>
      <c r="X9" s="123">
        <v>0.7</v>
      </c>
      <c r="Y9" s="123">
        <v>0.7</v>
      </c>
      <c r="Z9" s="123">
        <v>0.8</v>
      </c>
      <c r="AA9" s="123">
        <v>0.7</v>
      </c>
      <c r="AB9" s="123">
        <v>0.7</v>
      </c>
      <c r="AC9" s="123">
        <v>0.7</v>
      </c>
      <c r="AD9" s="123">
        <v>0.7</v>
      </c>
      <c r="AE9" s="123">
        <v>0.7</v>
      </c>
      <c r="AF9" s="123">
        <v>0.7</v>
      </c>
      <c r="AG9" s="123">
        <v>0.7</v>
      </c>
      <c r="AH9" s="123">
        <v>0.7</v>
      </c>
      <c r="AI9" s="161">
        <f t="shared" si="0"/>
        <v>0.6</v>
      </c>
      <c r="AJ9" s="162">
        <f t="shared" si="1"/>
        <v>0.6</v>
      </c>
      <c r="AK9" s="164">
        <f t="shared" si="2"/>
        <v>0</v>
      </c>
    </row>
    <row r="10" spans="1:37" x14ac:dyDescent="0.35">
      <c r="B10" s="123">
        <v>3</v>
      </c>
      <c r="C10" s="125">
        <v>2</v>
      </c>
      <c r="D10" s="125">
        <v>10</v>
      </c>
      <c r="E10" s="123">
        <v>2.6</v>
      </c>
      <c r="F10" s="123">
        <v>2.2000000000000002</v>
      </c>
      <c r="G10" s="123">
        <v>1.9</v>
      </c>
      <c r="H10" s="123">
        <v>1.6</v>
      </c>
      <c r="I10" s="123">
        <v>1.3</v>
      </c>
      <c r="J10" s="123">
        <v>1.2</v>
      </c>
      <c r="K10" s="123">
        <v>1.1000000000000001</v>
      </c>
      <c r="L10" s="123">
        <v>1</v>
      </c>
      <c r="M10" s="123">
        <v>1</v>
      </c>
      <c r="N10" s="123">
        <v>1</v>
      </c>
      <c r="O10" s="123">
        <v>1</v>
      </c>
      <c r="P10" s="123">
        <v>1</v>
      </c>
      <c r="Q10" s="123">
        <v>1</v>
      </c>
      <c r="R10" s="123">
        <v>0.8</v>
      </c>
      <c r="S10" s="123">
        <v>0.9</v>
      </c>
      <c r="T10" s="123">
        <v>0.9</v>
      </c>
      <c r="U10" s="123">
        <v>0.9</v>
      </c>
      <c r="V10" s="123">
        <v>0.9</v>
      </c>
      <c r="W10" s="123">
        <v>0.9</v>
      </c>
      <c r="X10" s="123">
        <v>0.9</v>
      </c>
      <c r="Y10" s="123">
        <v>0.9</v>
      </c>
      <c r="Z10" s="123">
        <v>0.9</v>
      </c>
      <c r="AA10" s="123">
        <v>0.9</v>
      </c>
      <c r="AB10" s="123">
        <v>0.9</v>
      </c>
      <c r="AC10" s="123">
        <v>0.9</v>
      </c>
      <c r="AD10" s="123">
        <v>0.9</v>
      </c>
      <c r="AE10" s="123">
        <v>0.9</v>
      </c>
      <c r="AF10" s="123">
        <v>0.9</v>
      </c>
      <c r="AG10" s="123">
        <v>0.9</v>
      </c>
      <c r="AH10" s="123">
        <v>0.9</v>
      </c>
      <c r="AI10" s="161">
        <f t="shared" si="0"/>
        <v>0.8</v>
      </c>
      <c r="AJ10" s="162">
        <f t="shared" si="1"/>
        <v>0.8</v>
      </c>
      <c r="AK10" s="164">
        <f t="shared" si="2"/>
        <v>0</v>
      </c>
    </row>
    <row r="11" spans="1:37" x14ac:dyDescent="0.35">
      <c r="B11" s="123">
        <v>1</v>
      </c>
      <c r="C11" s="125">
        <v>3</v>
      </c>
      <c r="D11" s="125">
        <v>10</v>
      </c>
      <c r="E11" s="123">
        <v>1.9</v>
      </c>
      <c r="F11" s="126">
        <v>1.9</v>
      </c>
      <c r="G11" s="126">
        <v>1.7</v>
      </c>
      <c r="H11" s="126">
        <v>1.7</v>
      </c>
      <c r="I11" s="126">
        <v>1.6</v>
      </c>
      <c r="J11" s="126">
        <v>1.4</v>
      </c>
      <c r="K11" s="126">
        <v>1.3</v>
      </c>
      <c r="L11" s="126">
        <v>1.2</v>
      </c>
      <c r="M11" s="126">
        <v>1.1000000000000001</v>
      </c>
      <c r="N11" s="126">
        <v>0.99</v>
      </c>
      <c r="O11" s="126">
        <v>0.86</v>
      </c>
      <c r="P11" s="126">
        <v>0.87</v>
      </c>
      <c r="Q11" s="126">
        <v>0.75</v>
      </c>
      <c r="R11" s="126">
        <v>0.82</v>
      </c>
      <c r="S11" s="123">
        <v>0.9</v>
      </c>
      <c r="T11" s="123">
        <v>0.88</v>
      </c>
      <c r="U11" s="123">
        <v>0.86</v>
      </c>
      <c r="V11" s="123">
        <v>0.85</v>
      </c>
      <c r="W11" s="123">
        <v>0.8</v>
      </c>
      <c r="X11" s="123">
        <v>0.8</v>
      </c>
      <c r="Y11" s="123">
        <v>0.76</v>
      </c>
      <c r="Z11" s="123">
        <v>0.76</v>
      </c>
      <c r="AA11" s="123">
        <v>0.75</v>
      </c>
      <c r="AB11" s="123">
        <v>0.75</v>
      </c>
      <c r="AC11" s="123">
        <v>0.75</v>
      </c>
      <c r="AD11" s="123">
        <v>0.75</v>
      </c>
      <c r="AE11" s="123">
        <v>0.75</v>
      </c>
      <c r="AF11" s="123">
        <v>0.75</v>
      </c>
      <c r="AG11" s="123">
        <v>0.75</v>
      </c>
      <c r="AH11" s="123">
        <v>0.75</v>
      </c>
      <c r="AI11" s="161">
        <f t="shared" si="0"/>
        <v>0.75</v>
      </c>
      <c r="AJ11" s="162">
        <f t="shared" si="1"/>
        <v>0.75</v>
      </c>
      <c r="AK11" s="164">
        <f t="shared" si="2"/>
        <v>0</v>
      </c>
    </row>
    <row r="12" spans="1:37" x14ac:dyDescent="0.35">
      <c r="B12" s="123">
        <v>2</v>
      </c>
      <c r="C12" s="125">
        <v>3</v>
      </c>
      <c r="D12" s="125">
        <v>10</v>
      </c>
      <c r="E12" s="123">
        <v>1.8</v>
      </c>
      <c r="F12" s="123">
        <v>1.8</v>
      </c>
      <c r="G12" s="123">
        <v>1.5</v>
      </c>
      <c r="H12" s="123">
        <v>1.1000000000000001</v>
      </c>
      <c r="I12" s="123">
        <v>0.9</v>
      </c>
      <c r="J12" s="123">
        <v>0.8</v>
      </c>
      <c r="K12" s="123">
        <v>0.9</v>
      </c>
      <c r="L12" s="123">
        <v>0.9</v>
      </c>
      <c r="M12" s="123">
        <v>0.9</v>
      </c>
      <c r="N12" s="123">
        <v>0.9</v>
      </c>
      <c r="O12" s="123">
        <v>0.9</v>
      </c>
      <c r="P12" s="123">
        <v>0.8</v>
      </c>
      <c r="Q12" s="123">
        <v>0.8</v>
      </c>
      <c r="R12" s="123">
        <v>0.8</v>
      </c>
      <c r="S12" s="123">
        <v>0.6</v>
      </c>
      <c r="T12" s="123">
        <v>0.6</v>
      </c>
      <c r="U12" s="123">
        <v>0.7</v>
      </c>
      <c r="V12" s="123">
        <v>0.5</v>
      </c>
      <c r="W12" s="123">
        <v>0.5</v>
      </c>
      <c r="X12" s="123">
        <v>0.5</v>
      </c>
      <c r="Y12" s="123">
        <v>0.5</v>
      </c>
      <c r="Z12" s="123">
        <v>0.6</v>
      </c>
      <c r="AA12" s="123">
        <v>0.7</v>
      </c>
      <c r="AB12" s="123">
        <v>0.7</v>
      </c>
      <c r="AC12" s="123">
        <v>0.6</v>
      </c>
      <c r="AD12" s="123">
        <v>0.6</v>
      </c>
      <c r="AE12" s="123">
        <v>0.6</v>
      </c>
      <c r="AF12" s="123">
        <v>0.6</v>
      </c>
      <c r="AG12" s="123">
        <v>0.7</v>
      </c>
      <c r="AH12" s="123">
        <v>0.6</v>
      </c>
      <c r="AI12" s="161">
        <f t="shared" si="0"/>
        <v>0.5</v>
      </c>
      <c r="AJ12" s="162">
        <f t="shared" si="1"/>
        <v>0.5</v>
      </c>
      <c r="AK12" s="164">
        <f t="shared" si="2"/>
        <v>0</v>
      </c>
    </row>
    <row r="13" spans="1:37" x14ac:dyDescent="0.35">
      <c r="B13" s="123">
        <v>3</v>
      </c>
      <c r="C13" s="125">
        <v>3</v>
      </c>
      <c r="D13" s="125">
        <v>10</v>
      </c>
      <c r="E13" s="123">
        <v>1.7</v>
      </c>
      <c r="F13" s="123">
        <v>1.6</v>
      </c>
      <c r="G13" s="123">
        <v>1.3</v>
      </c>
      <c r="H13" s="123">
        <v>1.25</v>
      </c>
      <c r="I13" s="123">
        <v>1.1100000000000001</v>
      </c>
      <c r="J13" s="123">
        <v>0.85</v>
      </c>
      <c r="K13" s="123">
        <v>0.9</v>
      </c>
      <c r="L13" s="123">
        <v>0.86</v>
      </c>
      <c r="M13" s="123">
        <v>0.7</v>
      </c>
      <c r="N13" s="123">
        <v>0.6</v>
      </c>
      <c r="O13" s="123">
        <v>0.59</v>
      </c>
      <c r="P13" s="123">
        <v>0.5</v>
      </c>
      <c r="Q13" s="123">
        <v>0.6</v>
      </c>
      <c r="R13" s="123">
        <v>0.7</v>
      </c>
      <c r="S13" s="123">
        <v>0.6</v>
      </c>
      <c r="T13" s="123">
        <v>0.61</v>
      </c>
      <c r="U13" s="123">
        <v>0.6</v>
      </c>
      <c r="V13" s="123">
        <v>0.59</v>
      </c>
      <c r="W13" s="123">
        <v>0.5</v>
      </c>
      <c r="X13" s="123">
        <v>0.54</v>
      </c>
      <c r="Y13" s="123">
        <v>0.5</v>
      </c>
      <c r="Z13" s="123">
        <v>0.55000000000000004</v>
      </c>
      <c r="AA13" s="123">
        <v>0.6</v>
      </c>
      <c r="AB13" s="123">
        <v>0.6</v>
      </c>
      <c r="AC13" s="123">
        <v>0.5</v>
      </c>
      <c r="AD13" s="123">
        <v>0.5</v>
      </c>
      <c r="AE13" s="123">
        <v>0.5</v>
      </c>
      <c r="AF13" s="123">
        <v>0.5</v>
      </c>
      <c r="AG13" s="123">
        <v>0.5</v>
      </c>
      <c r="AH13" s="123">
        <v>0.5</v>
      </c>
      <c r="AI13" s="161">
        <f t="shared" si="0"/>
        <v>0.5</v>
      </c>
      <c r="AJ13" s="162">
        <f t="shared" si="1"/>
        <v>0.5</v>
      </c>
      <c r="AK13" s="164">
        <f t="shared" si="2"/>
        <v>0</v>
      </c>
    </row>
    <row r="14" spans="1:37" x14ac:dyDescent="0.35">
      <c r="B14" s="127">
        <v>1</v>
      </c>
      <c r="C14" s="128">
        <v>1</v>
      </c>
      <c r="D14" s="128">
        <v>20</v>
      </c>
      <c r="E14" s="127">
        <v>7.1</v>
      </c>
      <c r="F14" s="127">
        <v>6.2</v>
      </c>
      <c r="G14" s="127">
        <v>4.9000000000000004</v>
      </c>
      <c r="H14" s="127">
        <v>3.9</v>
      </c>
      <c r="I14" s="127">
        <v>3.4</v>
      </c>
      <c r="J14" s="127">
        <v>3.1</v>
      </c>
      <c r="K14" s="127">
        <v>2.9</v>
      </c>
      <c r="L14" s="127">
        <v>2.4</v>
      </c>
      <c r="M14" s="127">
        <v>2.2000000000000002</v>
      </c>
      <c r="N14" s="127">
        <v>2.2999999999999998</v>
      </c>
      <c r="O14" s="127">
        <v>2.2000000000000002</v>
      </c>
      <c r="P14" s="127">
        <v>2.1</v>
      </c>
      <c r="Q14" s="127">
        <v>1.8</v>
      </c>
      <c r="R14" s="127">
        <v>2</v>
      </c>
      <c r="S14" s="127">
        <v>2</v>
      </c>
      <c r="T14" s="127">
        <v>2.2000000000000002</v>
      </c>
      <c r="U14" s="127">
        <v>2</v>
      </c>
      <c r="V14" s="127">
        <v>1.9</v>
      </c>
      <c r="W14" s="127">
        <v>1.8</v>
      </c>
      <c r="X14" s="127">
        <v>1.9</v>
      </c>
      <c r="Y14" s="127">
        <v>2.1</v>
      </c>
      <c r="Z14" s="127">
        <v>2.1</v>
      </c>
      <c r="AA14" s="127">
        <v>2.1</v>
      </c>
      <c r="AB14" s="127">
        <v>2</v>
      </c>
      <c r="AC14" s="127">
        <v>2</v>
      </c>
      <c r="AD14" s="127">
        <v>2</v>
      </c>
      <c r="AE14" s="127">
        <v>1.9</v>
      </c>
      <c r="AF14" s="127">
        <v>2</v>
      </c>
      <c r="AG14" s="127">
        <v>2.1</v>
      </c>
      <c r="AH14" s="127">
        <v>2.2999999999999998</v>
      </c>
      <c r="AI14" s="161">
        <f t="shared" si="0"/>
        <v>1.8</v>
      </c>
      <c r="AJ14" s="162">
        <f t="shared" si="1"/>
        <v>1.8</v>
      </c>
      <c r="AK14" s="164">
        <f t="shared" si="2"/>
        <v>0</v>
      </c>
    </row>
    <row r="15" spans="1:37" x14ac:dyDescent="0.35">
      <c r="B15" s="127">
        <v>2</v>
      </c>
      <c r="C15" s="128">
        <v>1</v>
      </c>
      <c r="D15" s="128">
        <v>20</v>
      </c>
      <c r="E15" s="127">
        <v>6.8</v>
      </c>
      <c r="F15" s="127">
        <v>5.6</v>
      </c>
      <c r="G15" s="127">
        <v>4.2</v>
      </c>
      <c r="H15" s="127">
        <v>2.9</v>
      </c>
      <c r="I15" s="127">
        <v>2.8</v>
      </c>
      <c r="J15" s="127">
        <v>2.7</v>
      </c>
      <c r="K15" s="127">
        <v>2.4</v>
      </c>
      <c r="L15" s="127">
        <v>2</v>
      </c>
      <c r="M15" s="127">
        <v>1.9</v>
      </c>
      <c r="N15" s="127">
        <v>1.8</v>
      </c>
      <c r="O15" s="127">
        <v>1.7</v>
      </c>
      <c r="P15" s="127">
        <v>1.6</v>
      </c>
      <c r="Q15" s="127">
        <v>1.5</v>
      </c>
      <c r="R15" s="127">
        <v>1.5</v>
      </c>
      <c r="S15" s="127">
        <v>1.5</v>
      </c>
      <c r="T15" s="127">
        <v>1.7</v>
      </c>
      <c r="U15" s="127">
        <v>1.5</v>
      </c>
      <c r="V15" s="127">
        <v>1.5</v>
      </c>
      <c r="W15" s="127">
        <v>1.5</v>
      </c>
      <c r="X15" s="127">
        <v>1.5</v>
      </c>
      <c r="Y15" s="127">
        <v>1.6</v>
      </c>
      <c r="Z15" s="127">
        <v>1.7</v>
      </c>
      <c r="AA15" s="127">
        <v>1.6</v>
      </c>
      <c r="AB15" s="127">
        <v>1.6</v>
      </c>
      <c r="AC15" s="127">
        <v>1.5</v>
      </c>
      <c r="AD15" s="127">
        <v>1.5</v>
      </c>
      <c r="AE15" s="127">
        <v>1.5</v>
      </c>
      <c r="AF15" s="127">
        <v>1.5</v>
      </c>
      <c r="AG15" s="127">
        <v>1.5</v>
      </c>
      <c r="AH15" s="127">
        <v>1.6</v>
      </c>
      <c r="AI15" s="161">
        <f t="shared" si="0"/>
        <v>1.5</v>
      </c>
      <c r="AJ15" s="162">
        <f t="shared" si="1"/>
        <v>1.5</v>
      </c>
      <c r="AK15" s="164">
        <f t="shared" si="2"/>
        <v>0</v>
      </c>
    </row>
    <row r="16" spans="1:37" x14ac:dyDescent="0.35">
      <c r="B16" s="127">
        <v>3</v>
      </c>
      <c r="C16" s="128">
        <v>1</v>
      </c>
      <c r="D16" s="128">
        <v>20</v>
      </c>
      <c r="E16" s="127">
        <v>6.2</v>
      </c>
      <c r="F16" s="127">
        <v>5</v>
      </c>
      <c r="G16" s="127">
        <v>4.0999999999999996</v>
      </c>
      <c r="H16" s="127">
        <v>2.9</v>
      </c>
      <c r="I16" s="127">
        <v>2.7</v>
      </c>
      <c r="J16" s="127">
        <v>2.6</v>
      </c>
      <c r="K16" s="127">
        <v>2.4</v>
      </c>
      <c r="L16" s="127">
        <v>2.2000000000000002</v>
      </c>
      <c r="M16" s="127">
        <v>2.1</v>
      </c>
      <c r="N16" s="127">
        <v>2</v>
      </c>
      <c r="O16" s="127">
        <v>2</v>
      </c>
      <c r="P16" s="127">
        <v>1.9</v>
      </c>
      <c r="Q16" s="127">
        <v>1.7</v>
      </c>
      <c r="R16" s="127">
        <v>1.8</v>
      </c>
      <c r="S16" s="127">
        <v>1.8</v>
      </c>
      <c r="T16" s="127">
        <v>2</v>
      </c>
      <c r="U16" s="127">
        <v>1.8</v>
      </c>
      <c r="V16" s="127">
        <v>1.7</v>
      </c>
      <c r="W16" s="127">
        <v>1.6</v>
      </c>
      <c r="X16" s="127">
        <v>1.6</v>
      </c>
      <c r="Y16" s="127">
        <v>1.8</v>
      </c>
      <c r="Z16" s="127">
        <v>1.8</v>
      </c>
      <c r="AA16" s="127">
        <v>1.7</v>
      </c>
      <c r="AB16" s="127">
        <v>1.6</v>
      </c>
      <c r="AC16" s="127">
        <v>1.5</v>
      </c>
      <c r="AD16" s="127">
        <v>1.5</v>
      </c>
      <c r="AE16" s="127">
        <v>1.5</v>
      </c>
      <c r="AF16" s="127">
        <v>1.5</v>
      </c>
      <c r="AG16" s="127">
        <v>1.6</v>
      </c>
      <c r="AH16" s="127">
        <v>1.8</v>
      </c>
      <c r="AI16" s="161">
        <f t="shared" si="0"/>
        <v>1.5</v>
      </c>
      <c r="AJ16" s="162">
        <f t="shared" si="1"/>
        <v>1.5</v>
      </c>
      <c r="AK16" s="164">
        <f t="shared" si="2"/>
        <v>0</v>
      </c>
    </row>
    <row r="17" spans="2:37" x14ac:dyDescent="0.35">
      <c r="B17" s="127">
        <v>1</v>
      </c>
      <c r="C17" s="128">
        <v>2</v>
      </c>
      <c r="D17" s="128">
        <v>20</v>
      </c>
      <c r="E17" s="127">
        <v>9.6</v>
      </c>
      <c r="F17" s="127">
        <v>8.6999999999999993</v>
      </c>
      <c r="G17" s="127">
        <v>7.2</v>
      </c>
      <c r="H17" s="127">
        <v>6.4</v>
      </c>
      <c r="I17" s="127">
        <v>5.8</v>
      </c>
      <c r="J17" s="127">
        <v>5.6</v>
      </c>
      <c r="K17" s="127">
        <v>5.2</v>
      </c>
      <c r="L17" s="127">
        <v>4.9000000000000004</v>
      </c>
      <c r="M17" s="127">
        <v>4.7</v>
      </c>
      <c r="N17" s="127">
        <v>4.3</v>
      </c>
      <c r="O17" s="127">
        <v>4.0999999999999996</v>
      </c>
      <c r="P17" s="127">
        <v>3.6</v>
      </c>
      <c r="Q17" s="127">
        <v>3</v>
      </c>
      <c r="R17" s="127">
        <v>2.8</v>
      </c>
      <c r="S17" s="127">
        <v>2.6</v>
      </c>
      <c r="T17" s="127">
        <v>3.1</v>
      </c>
      <c r="U17" s="127">
        <v>2.8</v>
      </c>
      <c r="V17" s="127">
        <v>2.8</v>
      </c>
      <c r="W17" s="127">
        <v>2.7</v>
      </c>
      <c r="X17" s="127">
        <v>2.7</v>
      </c>
      <c r="Y17" s="127">
        <v>2.8</v>
      </c>
      <c r="Z17" s="127">
        <v>2.9</v>
      </c>
      <c r="AA17" s="127">
        <v>2.9</v>
      </c>
      <c r="AB17" s="127">
        <v>2.6</v>
      </c>
      <c r="AC17" s="127">
        <v>2.5</v>
      </c>
      <c r="AD17" s="127">
        <v>2.5</v>
      </c>
      <c r="AE17" s="127">
        <v>2.5</v>
      </c>
      <c r="AF17" s="127">
        <v>2.6</v>
      </c>
      <c r="AG17" s="127">
        <v>2.7</v>
      </c>
      <c r="AH17" s="127">
        <v>3</v>
      </c>
      <c r="AI17" s="161">
        <f t="shared" si="0"/>
        <v>2.5</v>
      </c>
      <c r="AJ17" s="162">
        <f t="shared" si="1"/>
        <v>2.5</v>
      </c>
      <c r="AK17" s="164">
        <f t="shared" si="2"/>
        <v>0</v>
      </c>
    </row>
    <row r="18" spans="2:37" x14ac:dyDescent="0.35">
      <c r="B18" s="127">
        <v>2</v>
      </c>
      <c r="C18" s="128">
        <v>2</v>
      </c>
      <c r="D18" s="128">
        <v>20</v>
      </c>
      <c r="E18" s="127">
        <v>9.3000000000000007</v>
      </c>
      <c r="F18" s="127">
        <v>8.1</v>
      </c>
      <c r="G18" s="127">
        <v>6.7</v>
      </c>
      <c r="H18" s="127">
        <v>5.7</v>
      </c>
      <c r="I18" s="127">
        <v>5.6</v>
      </c>
      <c r="J18" s="127">
        <v>5.5</v>
      </c>
      <c r="K18" s="127">
        <v>5.2</v>
      </c>
      <c r="L18" s="127">
        <v>4.7</v>
      </c>
      <c r="M18" s="127">
        <v>4.5999999999999996</v>
      </c>
      <c r="N18" s="127">
        <v>4.2</v>
      </c>
      <c r="O18" s="127">
        <v>4.2</v>
      </c>
      <c r="P18" s="127">
        <v>3.9</v>
      </c>
      <c r="Q18" s="127">
        <v>3.4</v>
      </c>
      <c r="R18" s="127">
        <v>3.6</v>
      </c>
      <c r="S18" s="127">
        <v>3.2</v>
      </c>
      <c r="T18" s="127">
        <v>3.8</v>
      </c>
      <c r="U18" s="127">
        <v>3.4</v>
      </c>
      <c r="V18" s="127">
        <v>3.4</v>
      </c>
      <c r="W18" s="127">
        <v>3.3</v>
      </c>
      <c r="X18" s="127">
        <v>3.2</v>
      </c>
      <c r="Y18" s="127">
        <v>3.3</v>
      </c>
      <c r="Z18" s="127">
        <v>3.2</v>
      </c>
      <c r="AA18" s="127">
        <v>3.2</v>
      </c>
      <c r="AB18" s="127">
        <v>3.2</v>
      </c>
      <c r="AC18" s="127">
        <v>3.2</v>
      </c>
      <c r="AD18" s="127">
        <v>3.2</v>
      </c>
      <c r="AE18" s="127">
        <v>3.1</v>
      </c>
      <c r="AF18" s="127">
        <v>3</v>
      </c>
      <c r="AG18" s="127">
        <v>3.1</v>
      </c>
      <c r="AH18" s="127">
        <v>3.5</v>
      </c>
      <c r="AI18" s="161">
        <f t="shared" si="0"/>
        <v>3</v>
      </c>
      <c r="AJ18" s="162">
        <f t="shared" si="1"/>
        <v>3</v>
      </c>
      <c r="AK18" s="164">
        <f t="shared" si="2"/>
        <v>0</v>
      </c>
    </row>
    <row r="19" spans="2:37" x14ac:dyDescent="0.35">
      <c r="B19" s="127">
        <v>3</v>
      </c>
      <c r="C19" s="128">
        <v>2</v>
      </c>
      <c r="D19" s="128">
        <v>20</v>
      </c>
      <c r="E19" s="127">
        <v>8.1999999999999993</v>
      </c>
      <c r="F19" s="127">
        <v>6.7</v>
      </c>
      <c r="G19" s="127">
        <v>5.3</v>
      </c>
      <c r="H19" s="127">
        <v>3.8</v>
      </c>
      <c r="I19" s="127">
        <v>3.5</v>
      </c>
      <c r="J19" s="127">
        <v>3.2</v>
      </c>
      <c r="K19" s="127">
        <v>3</v>
      </c>
      <c r="L19" s="127">
        <v>2.7</v>
      </c>
      <c r="M19" s="127">
        <v>2.5</v>
      </c>
      <c r="N19" s="127">
        <v>2.6</v>
      </c>
      <c r="O19" s="127">
        <v>2.5</v>
      </c>
      <c r="P19" s="127">
        <v>2.4</v>
      </c>
      <c r="Q19" s="127">
        <v>2.2999999999999998</v>
      </c>
      <c r="R19" s="127">
        <v>2.6</v>
      </c>
      <c r="S19" s="127">
        <v>2.5</v>
      </c>
      <c r="T19" s="127">
        <v>2.7</v>
      </c>
      <c r="U19" s="127">
        <v>2.4</v>
      </c>
      <c r="V19" s="127">
        <v>2.2999999999999998</v>
      </c>
      <c r="W19" s="127">
        <v>2.2999999999999998</v>
      </c>
      <c r="X19" s="127">
        <v>2.4</v>
      </c>
      <c r="Y19" s="127">
        <v>2.5</v>
      </c>
      <c r="Z19" s="127">
        <v>2.6</v>
      </c>
      <c r="AA19" s="127">
        <v>2.4</v>
      </c>
      <c r="AB19" s="127">
        <v>2.4</v>
      </c>
      <c r="AC19" s="127">
        <v>2.4</v>
      </c>
      <c r="AD19" s="127">
        <v>2.5</v>
      </c>
      <c r="AE19" s="127">
        <v>2.4</v>
      </c>
      <c r="AF19" s="127">
        <v>2.4</v>
      </c>
      <c r="AG19" s="127">
        <v>2.4</v>
      </c>
      <c r="AH19" s="127">
        <v>2.8</v>
      </c>
      <c r="AI19" s="161">
        <f t="shared" si="0"/>
        <v>2.2999999999999998</v>
      </c>
      <c r="AJ19" s="162">
        <f t="shared" si="1"/>
        <v>2.2999999999999998</v>
      </c>
      <c r="AK19" s="164">
        <f t="shared" si="2"/>
        <v>0</v>
      </c>
    </row>
    <row r="20" spans="2:37" x14ac:dyDescent="0.35">
      <c r="B20" s="127">
        <v>1</v>
      </c>
      <c r="C20" s="128">
        <v>3</v>
      </c>
      <c r="D20" s="128">
        <v>20</v>
      </c>
      <c r="E20" s="127">
        <v>7.5</v>
      </c>
      <c r="F20" s="127">
        <v>6.2</v>
      </c>
      <c r="G20" s="127">
        <v>4.7</v>
      </c>
      <c r="H20" s="127">
        <v>3.6</v>
      </c>
      <c r="I20" s="127">
        <v>3.2</v>
      </c>
      <c r="J20" s="127">
        <v>2.9</v>
      </c>
      <c r="K20" s="127">
        <v>2.7</v>
      </c>
      <c r="L20" s="127">
        <v>2.6</v>
      </c>
      <c r="M20" s="127">
        <v>2.4</v>
      </c>
      <c r="N20" s="127">
        <v>2.2000000000000002</v>
      </c>
      <c r="O20" s="127">
        <v>2.2999999999999998</v>
      </c>
      <c r="P20" s="127">
        <v>2.2999999999999998</v>
      </c>
      <c r="Q20" s="127">
        <v>2.2999999999999998</v>
      </c>
      <c r="R20" s="127">
        <v>2.2999999999999998</v>
      </c>
      <c r="S20" s="127">
        <v>2.2999999999999998</v>
      </c>
      <c r="T20" s="127">
        <v>2.5</v>
      </c>
      <c r="U20" s="127">
        <v>2.5</v>
      </c>
      <c r="V20" s="127">
        <v>2.5</v>
      </c>
      <c r="W20" s="127">
        <v>2.2000000000000002</v>
      </c>
      <c r="X20" s="127">
        <v>2.2000000000000002</v>
      </c>
      <c r="Y20" s="127">
        <v>2.2999999999999998</v>
      </c>
      <c r="Z20" s="127">
        <v>2.4</v>
      </c>
      <c r="AA20" s="127">
        <v>2.4</v>
      </c>
      <c r="AB20" s="127">
        <v>2.2999999999999998</v>
      </c>
      <c r="AC20" s="127">
        <v>2.2000000000000002</v>
      </c>
      <c r="AD20" s="127">
        <v>2.2000000000000002</v>
      </c>
      <c r="AE20" s="127">
        <v>2.2000000000000002</v>
      </c>
      <c r="AF20" s="127">
        <v>2.1</v>
      </c>
      <c r="AG20" s="127">
        <v>2.1</v>
      </c>
      <c r="AH20" s="127">
        <v>2.7</v>
      </c>
      <c r="AI20" s="161">
        <f t="shared" si="0"/>
        <v>2.1</v>
      </c>
      <c r="AJ20" s="162">
        <f t="shared" si="1"/>
        <v>2.1</v>
      </c>
      <c r="AK20" s="164">
        <f t="shared" si="2"/>
        <v>0</v>
      </c>
    </row>
    <row r="21" spans="2:37" x14ac:dyDescent="0.35">
      <c r="B21" s="127">
        <v>2</v>
      </c>
      <c r="C21" s="128">
        <v>3</v>
      </c>
      <c r="D21" s="128">
        <v>20</v>
      </c>
      <c r="E21" s="127">
        <v>7.2</v>
      </c>
      <c r="F21" s="127">
        <v>5.7</v>
      </c>
      <c r="G21" s="127">
        <v>4.0999999999999996</v>
      </c>
      <c r="H21" s="127">
        <v>2.5</v>
      </c>
      <c r="I21" s="127">
        <v>2.2999999999999998</v>
      </c>
      <c r="J21" s="127">
        <v>2.1</v>
      </c>
      <c r="K21" s="127">
        <v>2.1</v>
      </c>
      <c r="L21" s="127">
        <v>2</v>
      </c>
      <c r="M21" s="127">
        <v>2</v>
      </c>
      <c r="N21" s="127">
        <v>1.9</v>
      </c>
      <c r="O21" s="127">
        <v>1.9</v>
      </c>
      <c r="P21" s="127">
        <v>1.9</v>
      </c>
      <c r="Q21" s="127">
        <v>1.9</v>
      </c>
      <c r="R21" s="127">
        <v>2.1</v>
      </c>
      <c r="S21" s="127">
        <v>2.1</v>
      </c>
      <c r="T21" s="127">
        <v>2.2999999999999998</v>
      </c>
      <c r="U21" s="127">
        <v>1.7</v>
      </c>
      <c r="V21" s="127">
        <v>1.7</v>
      </c>
      <c r="W21" s="127">
        <v>2</v>
      </c>
      <c r="X21" s="127">
        <v>2</v>
      </c>
      <c r="Y21" s="127">
        <v>2.1</v>
      </c>
      <c r="Z21" s="127">
        <v>2.2000000000000002</v>
      </c>
      <c r="AA21" s="127">
        <v>2.1</v>
      </c>
      <c r="AB21" s="127">
        <v>2</v>
      </c>
      <c r="AC21" s="127">
        <v>1.8</v>
      </c>
      <c r="AD21" s="127">
        <v>1.8</v>
      </c>
      <c r="AE21" s="127">
        <v>1.8</v>
      </c>
      <c r="AF21" s="127">
        <v>2</v>
      </c>
      <c r="AG21" s="127">
        <v>2.2000000000000002</v>
      </c>
      <c r="AH21" s="127">
        <v>2.2999999999999998</v>
      </c>
      <c r="AI21" s="161">
        <f t="shared" si="0"/>
        <v>1.7</v>
      </c>
      <c r="AJ21" s="162">
        <f t="shared" si="1"/>
        <v>1.7</v>
      </c>
      <c r="AK21" s="164">
        <f t="shared" si="2"/>
        <v>0</v>
      </c>
    </row>
    <row r="22" spans="2:37" x14ac:dyDescent="0.35">
      <c r="B22" s="127">
        <v>3</v>
      </c>
      <c r="C22" s="128">
        <v>3</v>
      </c>
      <c r="D22" s="128">
        <v>20</v>
      </c>
      <c r="E22" s="127">
        <v>6.8</v>
      </c>
      <c r="F22" s="127">
        <v>6.4</v>
      </c>
      <c r="G22" s="127">
        <v>6</v>
      </c>
      <c r="H22" s="127">
        <v>5.9</v>
      </c>
      <c r="I22" s="127">
        <v>5.6</v>
      </c>
      <c r="J22" s="127">
        <v>5.0999999999999996</v>
      </c>
      <c r="K22" s="127">
        <v>5.4</v>
      </c>
      <c r="L22" s="127">
        <v>5.2</v>
      </c>
      <c r="M22" s="127">
        <v>5.3</v>
      </c>
      <c r="N22" s="127">
        <v>5.2</v>
      </c>
      <c r="O22" s="127">
        <v>5.2</v>
      </c>
      <c r="P22" s="127">
        <v>5.0999999999999996</v>
      </c>
      <c r="Q22" s="127">
        <v>5</v>
      </c>
      <c r="R22" s="127">
        <v>4.9000000000000004</v>
      </c>
      <c r="S22" s="127">
        <v>4.8</v>
      </c>
      <c r="T22" s="127">
        <v>4.5</v>
      </c>
      <c r="U22" s="127">
        <v>4.4000000000000004</v>
      </c>
      <c r="V22" s="127">
        <v>4.3</v>
      </c>
      <c r="W22" s="127">
        <v>4.2</v>
      </c>
      <c r="X22" s="127">
        <v>4.2</v>
      </c>
      <c r="Y22" s="127">
        <v>4.2</v>
      </c>
      <c r="Z22" s="127">
        <v>4.3</v>
      </c>
      <c r="AA22" s="127">
        <v>4.3</v>
      </c>
      <c r="AB22" s="127">
        <v>4.2</v>
      </c>
      <c r="AC22" s="127">
        <v>4.2</v>
      </c>
      <c r="AD22" s="127">
        <v>4.2</v>
      </c>
      <c r="AE22" s="127">
        <v>4.2</v>
      </c>
      <c r="AF22" s="127">
        <v>4.2</v>
      </c>
      <c r="AG22" s="127">
        <v>4.2</v>
      </c>
      <c r="AH22" s="127">
        <v>4.2</v>
      </c>
      <c r="AI22" s="161">
        <f t="shared" si="0"/>
        <v>4.2</v>
      </c>
      <c r="AJ22" s="162">
        <f t="shared" si="1"/>
        <v>4.2</v>
      </c>
      <c r="AK22" s="164">
        <f t="shared" si="2"/>
        <v>0</v>
      </c>
    </row>
    <row r="23" spans="2:37" x14ac:dyDescent="0.35">
      <c r="B23" s="15">
        <v>1</v>
      </c>
      <c r="C23" s="130">
        <v>1</v>
      </c>
      <c r="D23" s="130">
        <v>30</v>
      </c>
      <c r="E23" s="129">
        <v>10.3</v>
      </c>
      <c r="F23" s="129">
        <v>8.1999999999999993</v>
      </c>
      <c r="G23" s="129">
        <v>6</v>
      </c>
      <c r="H23" s="129">
        <v>4.9000000000000004</v>
      </c>
      <c r="I23" s="15">
        <v>4.8</v>
      </c>
      <c r="J23" s="15">
        <v>4.7</v>
      </c>
      <c r="K23" s="15">
        <v>4.5</v>
      </c>
      <c r="L23" s="15">
        <v>4.2</v>
      </c>
      <c r="M23" s="15">
        <v>4</v>
      </c>
      <c r="N23" s="15">
        <v>3.8</v>
      </c>
      <c r="O23" s="15">
        <v>3.7</v>
      </c>
      <c r="P23" s="15">
        <v>3.6</v>
      </c>
      <c r="Q23" s="15">
        <v>3.4</v>
      </c>
      <c r="R23" s="15">
        <v>3.4</v>
      </c>
      <c r="S23" s="15">
        <v>3.2</v>
      </c>
      <c r="T23" s="15">
        <v>3.5</v>
      </c>
      <c r="U23" s="15">
        <v>3.2</v>
      </c>
      <c r="V23" s="15">
        <v>3.1</v>
      </c>
      <c r="W23" s="15">
        <v>3.1</v>
      </c>
      <c r="X23" s="15">
        <v>2.9</v>
      </c>
      <c r="Y23" s="15">
        <v>2.9</v>
      </c>
      <c r="Z23" s="15">
        <v>2.8</v>
      </c>
      <c r="AA23" s="15">
        <v>2.8</v>
      </c>
      <c r="AB23" s="15">
        <v>2.9</v>
      </c>
      <c r="AC23" s="15">
        <v>3.1</v>
      </c>
      <c r="AD23" s="15">
        <v>3.1</v>
      </c>
      <c r="AE23" s="15">
        <v>3</v>
      </c>
      <c r="AF23" s="15">
        <v>2.9</v>
      </c>
      <c r="AG23" s="15">
        <v>2.9</v>
      </c>
      <c r="AH23" s="15">
        <v>3.1</v>
      </c>
      <c r="AI23" s="161">
        <f t="shared" si="0"/>
        <v>2.8</v>
      </c>
      <c r="AJ23" s="162">
        <f t="shared" si="1"/>
        <v>2.8</v>
      </c>
      <c r="AK23" s="164">
        <f t="shared" si="2"/>
        <v>0</v>
      </c>
    </row>
    <row r="24" spans="2:37" x14ac:dyDescent="0.35">
      <c r="B24" s="15">
        <v>2</v>
      </c>
      <c r="C24" s="130">
        <v>1</v>
      </c>
      <c r="D24" s="130">
        <v>30</v>
      </c>
      <c r="E24" s="15">
        <v>9.8000000000000007</v>
      </c>
      <c r="F24" s="15">
        <v>7.7</v>
      </c>
      <c r="G24" s="15">
        <v>6</v>
      </c>
      <c r="H24" s="15">
        <v>4.5999999999999996</v>
      </c>
      <c r="I24" s="15">
        <v>4.5</v>
      </c>
      <c r="J24" s="15">
        <v>4.2</v>
      </c>
      <c r="K24" s="15">
        <v>3.8</v>
      </c>
      <c r="L24" s="15">
        <v>3.6</v>
      </c>
      <c r="M24" s="15">
        <v>3.3</v>
      </c>
      <c r="N24" s="15">
        <v>3.2</v>
      </c>
      <c r="O24" s="15">
        <v>3</v>
      </c>
      <c r="P24" s="15">
        <v>2.9</v>
      </c>
      <c r="Q24" s="15">
        <v>2.7</v>
      </c>
      <c r="R24" s="15">
        <v>2.8</v>
      </c>
      <c r="S24" s="15">
        <v>2.8</v>
      </c>
      <c r="T24" s="15">
        <v>3.1</v>
      </c>
      <c r="U24" s="15">
        <v>2.7</v>
      </c>
      <c r="V24" s="15">
        <v>2.9</v>
      </c>
      <c r="W24" s="15">
        <v>2.6</v>
      </c>
      <c r="X24" s="15">
        <v>2.7</v>
      </c>
      <c r="Y24" s="15">
        <v>2.7</v>
      </c>
      <c r="Z24" s="15">
        <v>2.8</v>
      </c>
      <c r="AA24" s="15">
        <v>2.8</v>
      </c>
      <c r="AB24" s="15">
        <v>2.8</v>
      </c>
      <c r="AC24" s="15">
        <v>2.8</v>
      </c>
      <c r="AD24" s="15">
        <v>2.8</v>
      </c>
      <c r="AE24" s="15">
        <v>2.7</v>
      </c>
      <c r="AF24" s="15">
        <v>2.7</v>
      </c>
      <c r="AG24" s="15">
        <v>2.7</v>
      </c>
      <c r="AH24" s="15">
        <v>3.1</v>
      </c>
      <c r="AI24" s="161">
        <f t="shared" si="0"/>
        <v>2.6</v>
      </c>
      <c r="AJ24" s="162">
        <f t="shared" si="1"/>
        <v>2.6</v>
      </c>
      <c r="AK24" s="164">
        <f t="shared" si="2"/>
        <v>0</v>
      </c>
    </row>
    <row r="25" spans="2:37" x14ac:dyDescent="0.35">
      <c r="B25" s="15">
        <v>3</v>
      </c>
      <c r="C25" s="130">
        <v>1</v>
      </c>
      <c r="D25" s="130">
        <v>30</v>
      </c>
      <c r="E25" s="15">
        <v>9.5</v>
      </c>
      <c r="F25" s="15">
        <v>7.7</v>
      </c>
      <c r="G25" s="15">
        <v>5.9</v>
      </c>
      <c r="H25" s="15">
        <v>4.7</v>
      </c>
      <c r="I25" s="15">
        <v>4.2</v>
      </c>
      <c r="J25" s="15">
        <v>3.8</v>
      </c>
      <c r="K25" s="15">
        <v>3.6</v>
      </c>
      <c r="L25" s="15">
        <v>3.4</v>
      </c>
      <c r="M25" s="15">
        <v>3.3</v>
      </c>
      <c r="N25" s="15">
        <v>3.2</v>
      </c>
      <c r="O25" s="15">
        <v>3.3</v>
      </c>
      <c r="P25" s="15">
        <v>3.1</v>
      </c>
      <c r="Q25" s="15">
        <v>3</v>
      </c>
      <c r="R25" s="15">
        <v>2.9</v>
      </c>
      <c r="S25" s="15">
        <v>2.8</v>
      </c>
      <c r="T25" s="15">
        <v>2.9</v>
      </c>
      <c r="U25" s="15">
        <v>2.8</v>
      </c>
      <c r="V25" s="15">
        <v>2.7</v>
      </c>
      <c r="W25" s="15">
        <v>2.6</v>
      </c>
      <c r="X25" s="15">
        <v>2.9</v>
      </c>
      <c r="Y25" s="15">
        <v>2.9</v>
      </c>
      <c r="Z25" s="15">
        <v>3</v>
      </c>
      <c r="AA25" s="15">
        <v>3</v>
      </c>
      <c r="AB25" s="15">
        <v>3</v>
      </c>
      <c r="AC25" s="15">
        <v>3</v>
      </c>
      <c r="AD25" s="15">
        <v>3</v>
      </c>
      <c r="AE25" s="15">
        <v>2.9</v>
      </c>
      <c r="AF25" s="15">
        <v>2.9</v>
      </c>
      <c r="AG25" s="15">
        <v>2.9</v>
      </c>
      <c r="AH25" s="15">
        <v>3.2</v>
      </c>
      <c r="AI25" s="161">
        <f t="shared" si="0"/>
        <v>2.6</v>
      </c>
      <c r="AJ25" s="162">
        <f t="shared" si="1"/>
        <v>2.6</v>
      </c>
      <c r="AK25" s="164">
        <f t="shared" si="2"/>
        <v>0</v>
      </c>
    </row>
    <row r="26" spans="2:37" x14ac:dyDescent="0.35">
      <c r="B26" s="15">
        <v>1</v>
      </c>
      <c r="C26" s="130">
        <v>2</v>
      </c>
      <c r="D26" s="138">
        <v>30</v>
      </c>
      <c r="E26" s="15">
        <v>12.1</v>
      </c>
      <c r="F26" s="15">
        <v>10.8</v>
      </c>
      <c r="G26" s="15">
        <v>9.1999999999999993</v>
      </c>
      <c r="H26" s="15">
        <v>7.9</v>
      </c>
      <c r="I26" s="15">
        <v>6</v>
      </c>
      <c r="J26" s="15">
        <v>5.8</v>
      </c>
      <c r="K26" s="15">
        <v>5.6</v>
      </c>
      <c r="L26" s="15">
        <v>5.6</v>
      </c>
      <c r="M26" s="15">
        <v>5.5</v>
      </c>
      <c r="N26" s="15">
        <v>5.0999999999999996</v>
      </c>
      <c r="O26" s="15">
        <v>4.9000000000000004</v>
      </c>
      <c r="P26" s="15">
        <v>4.7</v>
      </c>
      <c r="Q26" s="15">
        <v>4.3</v>
      </c>
      <c r="R26" s="15">
        <v>4.2</v>
      </c>
      <c r="S26" s="15">
        <v>4.2</v>
      </c>
      <c r="T26" s="15">
        <v>4.5</v>
      </c>
      <c r="U26" s="15">
        <v>4.3</v>
      </c>
      <c r="V26" s="15">
        <v>4.4000000000000004</v>
      </c>
      <c r="W26" s="15">
        <v>3.9</v>
      </c>
      <c r="X26" s="15">
        <v>3.9</v>
      </c>
      <c r="Y26" s="15">
        <v>4</v>
      </c>
      <c r="Z26" s="15">
        <v>4.0999999999999996</v>
      </c>
      <c r="AA26" s="15">
        <v>4.0999999999999996</v>
      </c>
      <c r="AB26" s="15">
        <v>4.0999999999999996</v>
      </c>
      <c r="AC26" s="15">
        <v>4.2</v>
      </c>
      <c r="AD26" s="15">
        <v>4.2</v>
      </c>
      <c r="AE26" s="15">
        <v>4.2</v>
      </c>
      <c r="AF26" s="15">
        <v>4</v>
      </c>
      <c r="AG26" s="15">
        <v>3.9</v>
      </c>
      <c r="AH26" s="15">
        <v>4.3</v>
      </c>
      <c r="AI26" s="161">
        <f t="shared" si="0"/>
        <v>3.9</v>
      </c>
      <c r="AJ26" s="162">
        <f t="shared" si="1"/>
        <v>3.9</v>
      </c>
      <c r="AK26" s="164">
        <f t="shared" si="2"/>
        <v>0</v>
      </c>
    </row>
    <row r="27" spans="2:37" x14ac:dyDescent="0.35">
      <c r="B27" s="15">
        <v>2</v>
      </c>
      <c r="C27" s="130">
        <v>2</v>
      </c>
      <c r="D27" s="138">
        <v>30</v>
      </c>
      <c r="E27" s="15">
        <v>11.5</v>
      </c>
      <c r="F27" s="15">
        <v>10.1</v>
      </c>
      <c r="G27" s="15">
        <v>8.6999999999999993</v>
      </c>
      <c r="H27" s="15">
        <v>7.3</v>
      </c>
      <c r="I27" s="15">
        <v>6.8</v>
      </c>
      <c r="J27" s="15">
        <v>6.2</v>
      </c>
      <c r="K27" s="15">
        <v>5.8</v>
      </c>
      <c r="L27" s="15">
        <v>5.3</v>
      </c>
      <c r="M27" s="15">
        <v>4.9000000000000004</v>
      </c>
      <c r="N27" s="15">
        <v>4.5</v>
      </c>
      <c r="O27" s="15">
        <v>4.4000000000000004</v>
      </c>
      <c r="P27" s="15">
        <v>4.5999999999999996</v>
      </c>
      <c r="Q27" s="15">
        <v>3.7</v>
      </c>
      <c r="R27" s="15">
        <v>3.7</v>
      </c>
      <c r="S27" s="15">
        <v>3.5</v>
      </c>
      <c r="T27" s="15">
        <v>4</v>
      </c>
      <c r="U27" s="15">
        <v>3.6</v>
      </c>
      <c r="V27" s="15">
        <v>3.6</v>
      </c>
      <c r="W27" s="15">
        <v>3.6</v>
      </c>
      <c r="X27" s="15">
        <v>3.6</v>
      </c>
      <c r="Y27" s="15">
        <v>3.5</v>
      </c>
      <c r="Z27" s="15">
        <v>3.6</v>
      </c>
      <c r="AA27" s="15">
        <v>3.5</v>
      </c>
      <c r="AB27" s="15">
        <v>3.5</v>
      </c>
      <c r="AC27" s="15">
        <v>3.6</v>
      </c>
      <c r="AD27" s="15">
        <v>3.6</v>
      </c>
      <c r="AE27" s="15">
        <v>3.5</v>
      </c>
      <c r="AF27" s="15">
        <v>3.3</v>
      </c>
      <c r="AG27" s="15">
        <v>3.4</v>
      </c>
      <c r="AH27" s="15">
        <v>3.5</v>
      </c>
      <c r="AI27" s="161">
        <f t="shared" si="0"/>
        <v>3.3</v>
      </c>
      <c r="AJ27" s="162">
        <f t="shared" si="1"/>
        <v>3.3</v>
      </c>
      <c r="AK27" s="164">
        <f t="shared" si="2"/>
        <v>0</v>
      </c>
    </row>
    <row r="28" spans="2:37" x14ac:dyDescent="0.35">
      <c r="B28" s="15">
        <v>3</v>
      </c>
      <c r="C28" s="130">
        <v>2</v>
      </c>
      <c r="D28" s="138">
        <v>30</v>
      </c>
      <c r="E28" s="15">
        <v>10.7</v>
      </c>
      <c r="F28" s="15">
        <v>9.4</v>
      </c>
      <c r="G28" s="15">
        <v>8.1999999999999993</v>
      </c>
      <c r="H28" s="15">
        <v>6.9</v>
      </c>
      <c r="I28" s="15">
        <v>6.7</v>
      </c>
      <c r="J28" s="15">
        <v>6.4</v>
      </c>
      <c r="K28" s="15">
        <v>6.2</v>
      </c>
      <c r="L28" s="15">
        <v>5.9</v>
      </c>
      <c r="M28" s="15">
        <v>5.6</v>
      </c>
      <c r="N28" s="15">
        <v>5.2</v>
      </c>
      <c r="O28" s="15">
        <v>5.0999999999999996</v>
      </c>
      <c r="P28" s="15">
        <v>4.8</v>
      </c>
      <c r="Q28" s="15">
        <v>4.5999999999999996</v>
      </c>
      <c r="R28" s="15">
        <v>4.2</v>
      </c>
      <c r="S28" s="15">
        <v>4.3</v>
      </c>
      <c r="T28" s="15">
        <v>4.5999999999999996</v>
      </c>
      <c r="U28" s="15">
        <v>3.4</v>
      </c>
      <c r="V28" s="15">
        <v>3.4</v>
      </c>
      <c r="W28" s="15">
        <v>3.6</v>
      </c>
      <c r="X28" s="15">
        <v>3.8</v>
      </c>
      <c r="Y28" s="15">
        <v>3.8</v>
      </c>
      <c r="Z28" s="15">
        <v>3.9</v>
      </c>
      <c r="AA28" s="15">
        <v>3.6</v>
      </c>
      <c r="AB28" s="15">
        <v>3.5</v>
      </c>
      <c r="AC28" s="15">
        <v>3.5</v>
      </c>
      <c r="AD28" s="15">
        <v>3.5</v>
      </c>
      <c r="AE28" s="15">
        <v>3.4</v>
      </c>
      <c r="AF28" s="15">
        <v>3.5</v>
      </c>
      <c r="AG28" s="15">
        <v>3.5</v>
      </c>
      <c r="AH28" s="15">
        <v>3.7</v>
      </c>
      <c r="AI28" s="161">
        <f t="shared" si="0"/>
        <v>3.4</v>
      </c>
      <c r="AJ28" s="162">
        <f t="shared" si="1"/>
        <v>3.4</v>
      </c>
      <c r="AK28" s="164">
        <f t="shared" si="2"/>
        <v>0</v>
      </c>
    </row>
    <row r="29" spans="2:37" x14ac:dyDescent="0.35">
      <c r="B29" s="15">
        <v>1</v>
      </c>
      <c r="C29" s="130">
        <v>3</v>
      </c>
      <c r="D29" s="138">
        <v>30</v>
      </c>
      <c r="E29" s="15">
        <v>11.9</v>
      </c>
      <c r="F29" s="15">
        <v>10</v>
      </c>
      <c r="G29" s="15">
        <v>8.1</v>
      </c>
      <c r="H29" s="15">
        <v>6.1</v>
      </c>
      <c r="I29" s="15">
        <v>5.8</v>
      </c>
      <c r="J29" s="15">
        <v>5.0999999999999996</v>
      </c>
      <c r="K29" s="15">
        <v>4.5999999999999996</v>
      </c>
      <c r="L29" s="15">
        <v>4.2</v>
      </c>
      <c r="M29" s="15">
        <v>3.7</v>
      </c>
      <c r="N29" s="15">
        <v>3.6</v>
      </c>
      <c r="O29" s="15">
        <v>3.4</v>
      </c>
      <c r="P29" s="15">
        <v>3.3</v>
      </c>
      <c r="Q29" s="15">
        <v>3.2</v>
      </c>
      <c r="R29" s="15">
        <v>3.3</v>
      </c>
      <c r="S29" s="15">
        <v>3.2</v>
      </c>
      <c r="T29" s="15">
        <v>3.7</v>
      </c>
      <c r="U29" s="15">
        <v>2.7</v>
      </c>
      <c r="V29" s="15">
        <v>2.7</v>
      </c>
      <c r="W29" s="15">
        <v>2.8</v>
      </c>
      <c r="X29" s="15">
        <v>3</v>
      </c>
      <c r="Y29" s="15">
        <v>3.3</v>
      </c>
      <c r="Z29" s="15">
        <v>3.5</v>
      </c>
      <c r="AA29" s="15">
        <v>3.5</v>
      </c>
      <c r="AB29" s="15">
        <v>3.2</v>
      </c>
      <c r="AC29" s="15">
        <v>3.1</v>
      </c>
      <c r="AD29" s="15">
        <v>3.1</v>
      </c>
      <c r="AE29" s="15">
        <v>3.2</v>
      </c>
      <c r="AF29" s="15">
        <v>3.2</v>
      </c>
      <c r="AG29" s="15">
        <v>3.3</v>
      </c>
      <c r="AH29" s="15">
        <v>3.5</v>
      </c>
      <c r="AI29" s="161">
        <f t="shared" si="0"/>
        <v>2.7</v>
      </c>
      <c r="AJ29" s="162">
        <f t="shared" si="1"/>
        <v>2.7</v>
      </c>
      <c r="AK29" s="164">
        <f t="shared" si="2"/>
        <v>0</v>
      </c>
    </row>
    <row r="30" spans="2:37" x14ac:dyDescent="0.35">
      <c r="B30" s="15">
        <v>2</v>
      </c>
      <c r="C30" s="130">
        <v>3</v>
      </c>
      <c r="D30" s="138">
        <v>30</v>
      </c>
      <c r="E30" s="15">
        <v>11.5</v>
      </c>
      <c r="F30" s="15">
        <v>9.6999999999999993</v>
      </c>
      <c r="G30" s="15">
        <v>7.9</v>
      </c>
      <c r="H30" s="15">
        <v>6.2</v>
      </c>
      <c r="I30" s="15">
        <v>6.1</v>
      </c>
      <c r="J30" s="15">
        <v>6</v>
      </c>
      <c r="K30" s="15">
        <v>5.7</v>
      </c>
      <c r="L30" s="15">
        <v>5.3</v>
      </c>
      <c r="M30" s="15">
        <v>5.0999999999999996</v>
      </c>
      <c r="N30" s="15">
        <v>4.7</v>
      </c>
      <c r="O30" s="15">
        <v>4.4000000000000004</v>
      </c>
      <c r="P30" s="15">
        <v>4.2</v>
      </c>
      <c r="Q30" s="15">
        <v>4.2</v>
      </c>
      <c r="R30" s="15">
        <v>4</v>
      </c>
      <c r="S30" s="15">
        <v>3.9</v>
      </c>
      <c r="T30" s="15">
        <v>4.0999999999999996</v>
      </c>
      <c r="U30" s="15">
        <v>3.5</v>
      </c>
      <c r="V30" s="15">
        <v>3.5</v>
      </c>
      <c r="W30" s="15">
        <v>3.5</v>
      </c>
      <c r="X30" s="15">
        <v>3.4</v>
      </c>
      <c r="Y30" s="15">
        <v>3.5</v>
      </c>
      <c r="Z30" s="15">
        <v>3.7</v>
      </c>
      <c r="AA30" s="15">
        <v>3.7</v>
      </c>
      <c r="AB30" s="15">
        <v>3.7</v>
      </c>
      <c r="AC30" s="15">
        <v>3.6</v>
      </c>
      <c r="AD30" s="15">
        <v>3.6</v>
      </c>
      <c r="AE30" s="15">
        <v>3.6</v>
      </c>
      <c r="AF30" s="15">
        <v>3.6</v>
      </c>
      <c r="AG30" s="15">
        <v>3.6</v>
      </c>
      <c r="AH30" s="15">
        <v>3.8</v>
      </c>
      <c r="AI30" s="161">
        <f t="shared" si="0"/>
        <v>3.4</v>
      </c>
      <c r="AJ30" s="162">
        <f t="shared" si="1"/>
        <v>3.4</v>
      </c>
      <c r="AK30" s="164">
        <f t="shared" si="2"/>
        <v>0</v>
      </c>
    </row>
    <row r="31" spans="2:37" x14ac:dyDescent="0.35">
      <c r="B31" s="15">
        <v>3</v>
      </c>
      <c r="C31" s="130">
        <v>3</v>
      </c>
      <c r="D31" s="138">
        <v>30</v>
      </c>
      <c r="E31" s="15">
        <v>11.5</v>
      </c>
      <c r="F31" s="15">
        <v>9.8000000000000007</v>
      </c>
      <c r="G31" s="15">
        <v>7.4</v>
      </c>
      <c r="H31" s="15">
        <v>5.8</v>
      </c>
      <c r="I31" s="15">
        <v>5.6</v>
      </c>
      <c r="J31" s="15">
        <v>5.2</v>
      </c>
      <c r="K31" s="15">
        <v>4.8</v>
      </c>
      <c r="L31" s="15">
        <v>4.2</v>
      </c>
      <c r="M31" s="15">
        <v>3.9</v>
      </c>
      <c r="N31" s="15">
        <v>3.7</v>
      </c>
      <c r="O31" s="15">
        <v>3.8</v>
      </c>
      <c r="P31" s="15">
        <v>3.7</v>
      </c>
      <c r="Q31" s="15">
        <v>3.6</v>
      </c>
      <c r="R31" s="15">
        <v>3.8</v>
      </c>
      <c r="S31" s="15">
        <v>3.4</v>
      </c>
      <c r="T31" s="15">
        <v>4.0999999999999996</v>
      </c>
      <c r="U31" s="15">
        <v>3.5</v>
      </c>
      <c r="V31" s="15">
        <v>3.3</v>
      </c>
      <c r="W31" s="15">
        <v>3.2</v>
      </c>
      <c r="X31" s="15">
        <v>3.1</v>
      </c>
      <c r="Y31" s="15">
        <v>3.7</v>
      </c>
      <c r="Z31" s="15">
        <v>3.9</v>
      </c>
      <c r="AA31" s="15">
        <v>3.9</v>
      </c>
      <c r="AB31" s="15">
        <v>3.8</v>
      </c>
      <c r="AC31" s="15">
        <v>3.8</v>
      </c>
      <c r="AD31" s="15">
        <v>3.8</v>
      </c>
      <c r="AE31" s="15">
        <v>3.8</v>
      </c>
      <c r="AF31" s="15">
        <v>3.7</v>
      </c>
      <c r="AG31" s="15">
        <v>3.7</v>
      </c>
      <c r="AH31" s="15">
        <v>4</v>
      </c>
      <c r="AI31" s="161">
        <f t="shared" si="0"/>
        <v>3.1</v>
      </c>
      <c r="AJ31" s="162">
        <f t="shared" si="1"/>
        <v>3.1</v>
      </c>
      <c r="AK31" s="164">
        <f t="shared" si="2"/>
        <v>0</v>
      </c>
    </row>
  </sheetData>
  <mergeCells count="3">
    <mergeCell ref="E3:AG3"/>
    <mergeCell ref="AJ3:AJ4"/>
    <mergeCell ref="AI3:AI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topLeftCell="J7" workbookViewId="0">
      <selection activeCell="D23" sqref="D23:AB23"/>
    </sheetView>
  </sheetViews>
  <sheetFormatPr baseColWidth="10" defaultRowHeight="14.5" x14ac:dyDescent="0.35"/>
  <cols>
    <col min="3" max="28" width="9.1796875" customWidth="1"/>
    <col min="29" max="33" width="4.7265625" customWidth="1"/>
  </cols>
  <sheetData>
    <row r="1" spans="1:34" x14ac:dyDescent="0.35">
      <c r="A1" s="165" t="s">
        <v>136</v>
      </c>
      <c r="B1" s="166"/>
      <c r="C1" s="167"/>
      <c r="D1" s="167"/>
    </row>
    <row r="2" spans="1:34" x14ac:dyDescent="0.35">
      <c r="C2" s="3"/>
      <c r="D2" s="210" t="s">
        <v>145</v>
      </c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2"/>
      <c r="AC2" s="135"/>
      <c r="AD2" s="133"/>
      <c r="AE2" s="133"/>
      <c r="AF2" s="133"/>
      <c r="AG2" s="1"/>
    </row>
    <row r="3" spans="1:34" x14ac:dyDescent="0.35">
      <c r="C3" s="3"/>
      <c r="D3" s="175" t="s">
        <v>184</v>
      </c>
      <c r="E3" s="175" t="s">
        <v>185</v>
      </c>
      <c r="F3" s="175" t="s">
        <v>186</v>
      </c>
      <c r="G3" s="175" t="s">
        <v>187</v>
      </c>
      <c r="H3" s="175" t="s">
        <v>188</v>
      </c>
      <c r="I3" s="175" t="s">
        <v>189</v>
      </c>
      <c r="J3" s="175" t="s">
        <v>190</v>
      </c>
      <c r="K3" s="175" t="s">
        <v>191</v>
      </c>
      <c r="L3" s="175" t="s">
        <v>192</v>
      </c>
      <c r="M3" s="175" t="s">
        <v>193</v>
      </c>
      <c r="N3" s="175" t="s">
        <v>194</v>
      </c>
      <c r="O3" s="175" t="s">
        <v>195</v>
      </c>
      <c r="P3" s="175" t="s">
        <v>196</v>
      </c>
      <c r="Q3" s="175" t="s">
        <v>197</v>
      </c>
      <c r="R3" s="175" t="s">
        <v>198</v>
      </c>
      <c r="S3" s="175" t="s">
        <v>199</v>
      </c>
      <c r="T3" s="175" t="s">
        <v>200</v>
      </c>
      <c r="U3" s="175" t="s">
        <v>201</v>
      </c>
      <c r="V3" s="175" t="s">
        <v>202</v>
      </c>
      <c r="W3" s="175" t="s">
        <v>203</v>
      </c>
      <c r="X3" s="175" t="s">
        <v>204</v>
      </c>
      <c r="Y3" s="175" t="s">
        <v>205</v>
      </c>
      <c r="Z3" s="175" t="s">
        <v>206</v>
      </c>
      <c r="AA3" s="175" t="s">
        <v>207</v>
      </c>
      <c r="AB3" s="175" t="s">
        <v>208</v>
      </c>
      <c r="AC3" s="135"/>
      <c r="AD3" s="133"/>
      <c r="AE3" s="133"/>
      <c r="AF3" s="133"/>
      <c r="AG3" s="1"/>
    </row>
    <row r="4" spans="1:34" x14ac:dyDescent="0.35">
      <c r="B4" s="2" t="s">
        <v>2</v>
      </c>
      <c r="C4" s="139" t="s">
        <v>0</v>
      </c>
      <c r="D4" s="175">
        <v>0</v>
      </c>
      <c r="E4" s="175">
        <v>1</v>
      </c>
      <c r="F4" s="175">
        <v>2</v>
      </c>
      <c r="G4" s="175">
        <v>3</v>
      </c>
      <c r="H4" s="175">
        <v>4</v>
      </c>
      <c r="I4" s="175">
        <v>5</v>
      </c>
      <c r="J4" s="175">
        <v>6</v>
      </c>
      <c r="K4" s="175">
        <v>7</v>
      </c>
      <c r="L4" s="175">
        <v>8</v>
      </c>
      <c r="M4" s="175">
        <v>9</v>
      </c>
      <c r="N4" s="175">
        <v>10</v>
      </c>
      <c r="O4" s="175">
        <v>11</v>
      </c>
      <c r="P4" s="175">
        <v>12</v>
      </c>
      <c r="Q4" s="175">
        <v>13</v>
      </c>
      <c r="R4" s="175">
        <v>14</v>
      </c>
      <c r="S4" s="175">
        <v>15</v>
      </c>
      <c r="T4" s="175">
        <v>16</v>
      </c>
      <c r="U4" s="175">
        <v>17</v>
      </c>
      <c r="V4" s="175">
        <v>18</v>
      </c>
      <c r="W4" s="175">
        <v>19</v>
      </c>
      <c r="X4" s="175">
        <v>20</v>
      </c>
      <c r="Y4" s="175">
        <v>21</v>
      </c>
      <c r="Z4" s="175">
        <v>22</v>
      </c>
      <c r="AA4" s="175">
        <v>23</v>
      </c>
      <c r="AB4" s="175">
        <v>24</v>
      </c>
      <c r="AC4" s="132"/>
      <c r="AD4" s="134"/>
      <c r="AE4" s="134"/>
      <c r="AF4" s="134"/>
      <c r="AG4" s="134"/>
    </row>
    <row r="5" spans="1:34" x14ac:dyDescent="0.35">
      <c r="B5" s="141">
        <v>1</v>
      </c>
      <c r="C5" s="84">
        <v>10</v>
      </c>
      <c r="D5" s="14">
        <f>('humedad libre sec horno'!D4/('humedad tiempo t sec horno'!$D4-'masa secado horno'!$AE4))</f>
        <v>1</v>
      </c>
      <c r="E5" s="14">
        <f>('humedad libre sec horno'!E4/('humedad tiempo t sec horno'!$D4-'masa secado horno'!$AE4))</f>
        <v>0.79999999999999993</v>
      </c>
      <c r="F5" s="14">
        <f>('humedad libre sec horno'!F4/('humedad tiempo t sec horno'!$D4-'masa secado horno'!$AE4))</f>
        <v>0.52307692307692322</v>
      </c>
      <c r="G5" s="14">
        <f>('humedad libre sec horno'!G4/('humedad tiempo t sec horno'!$D4-'masa secado horno'!$AE4))</f>
        <v>0.46153846153846156</v>
      </c>
      <c r="H5" s="14">
        <f>('humedad libre sec horno'!H4/('humedad tiempo t sec horno'!$D4-'masa secado horno'!$AE4))</f>
        <v>0.30769230769230771</v>
      </c>
      <c r="I5" s="14">
        <f>('humedad libre sec horno'!I4/('humedad tiempo t sec horno'!$D4-'masa secado horno'!$AE4))</f>
        <v>0.26153846153846161</v>
      </c>
      <c r="J5" s="14">
        <f>('humedad libre sec horno'!J4/('humedad tiempo t sec horno'!$D4-'masa secado horno'!$AE4))</f>
        <v>0.15384615384615385</v>
      </c>
      <c r="K5" s="14">
        <f>('humedad libre sec horno'!K4/('humedad tiempo t sec horno'!$D4-'masa secado horno'!$AE4))</f>
        <v>0.10769230769230773</v>
      </c>
      <c r="L5" s="14">
        <f>('humedad libre sec horno'!L4/('humedad tiempo t sec horno'!$D4-'masa secado horno'!$AE4))</f>
        <v>0.10769230769230773</v>
      </c>
      <c r="M5" s="14">
        <f>('humedad libre sec horno'!M4/('humedad tiempo t sec horno'!$D4-'masa secado horno'!$AE4))</f>
        <v>7.6923076923076927E-2</v>
      </c>
      <c r="N5" s="14">
        <f>('humedad libre sec horno'!N4/('humedad tiempo t sec horno'!$D4-'masa secado horno'!$AE4))</f>
        <v>3.0769230769230795E-2</v>
      </c>
      <c r="O5" s="14">
        <f>('humedad libre sec horno'!O4/('humedad tiempo t sec horno'!$D4-'masa secado horno'!$AE4))</f>
        <v>0</v>
      </c>
      <c r="P5" s="14">
        <f>('humedad libre sec horno'!P4/('humedad tiempo t sec horno'!$D4-'masa secado horno'!$AE4))</f>
        <v>0</v>
      </c>
      <c r="Q5" s="14">
        <f>('humedad libre sec horno'!Q4/('humedad tiempo t sec horno'!$D4-'masa secado horno'!$AE4))</f>
        <v>0</v>
      </c>
      <c r="R5" s="14">
        <f>('humedad libre sec horno'!R4/('humedad tiempo t sec horno'!$D4-'masa secado horno'!$AE4))</f>
        <v>0</v>
      </c>
      <c r="S5" s="14">
        <f>('humedad libre sec horno'!S4/('humedad tiempo t sec horno'!$D4-'masa secado horno'!$AE4))</f>
        <v>0</v>
      </c>
      <c r="T5" s="14">
        <f>('humedad libre sec horno'!T4/('humedad tiempo t sec horno'!$D4-'masa secado horno'!$AE4))</f>
        <v>0</v>
      </c>
      <c r="U5" s="14">
        <f>('humedad libre sec horno'!U4/('humedad tiempo t sec horno'!$D4-'masa secado horno'!$AE4))</f>
        <v>0</v>
      </c>
      <c r="V5" s="14">
        <f>('humedad libre sec horno'!V4/('humedad tiempo t sec horno'!$D4-'masa secado horno'!$AE4))</f>
        <v>0</v>
      </c>
      <c r="W5" s="14">
        <f>('humedad libre sec horno'!W4/('humedad tiempo t sec horno'!$D4-'masa secado horno'!$AE4))</f>
        <v>0</v>
      </c>
      <c r="X5" s="14">
        <f>('humedad libre sec horno'!X4/('humedad tiempo t sec horno'!$D4-'masa secado horno'!$AE4))</f>
        <v>0</v>
      </c>
      <c r="Y5" s="14">
        <f>('humedad libre sec horno'!Y4/('humedad tiempo t sec horno'!$D4-'masa secado horno'!$AE4))</f>
        <v>0</v>
      </c>
      <c r="Z5" s="14">
        <f>('humedad libre sec horno'!Z4/('humedad tiempo t sec horno'!$D4-'masa secado horno'!$AE4))</f>
        <v>0</v>
      </c>
      <c r="AA5" s="14">
        <f>('humedad libre sec horno'!AA4/('humedad tiempo t sec horno'!$D4-'masa secado horno'!$AE4))</f>
        <v>0</v>
      </c>
      <c r="AB5" s="14">
        <f>('humedad libre sec horno'!AB4/('humedad tiempo t sec horno'!$D4-'masa secado horno'!$AE4))</f>
        <v>0</v>
      </c>
    </row>
    <row r="6" spans="1:34" x14ac:dyDescent="0.35">
      <c r="B6" s="141">
        <v>2</v>
      </c>
      <c r="C6" s="84">
        <v>10</v>
      </c>
      <c r="D6" s="14">
        <f>('humedad libre sec horno'!D5/('humedad tiempo t sec horno'!$D5-'masa secado horno'!$AE5))</f>
        <v>1</v>
      </c>
      <c r="E6" s="14">
        <f>('humedad libre sec horno'!E5/('humedad tiempo t sec horno'!$D5-'masa secado horno'!$AE5))</f>
        <v>0.7543859649122806</v>
      </c>
      <c r="F6" s="14">
        <f>('humedad libre sec horno'!F5/('humedad tiempo t sec horno'!$D5-'masa secado horno'!$AE5))</f>
        <v>0.66666666666666652</v>
      </c>
      <c r="G6" s="14">
        <f>('humedad libre sec horno'!G5/('humedad tiempo t sec horno'!$D5-'masa secado horno'!$AE5))</f>
        <v>0.49122807017543857</v>
      </c>
      <c r="H6" s="14">
        <f>('humedad libre sec horno'!H5/('humedad tiempo t sec horno'!$D5-'masa secado horno'!$AE5))</f>
        <v>0.40350877192982448</v>
      </c>
      <c r="I6" s="14">
        <f>('humedad libre sec horno'!I5/('humedad tiempo t sec horno'!$D5-'masa secado horno'!$AE5))</f>
        <v>0.22807017543859645</v>
      </c>
      <c r="J6" s="14">
        <f>('humedad libre sec horno'!J5/('humedad tiempo t sec horno'!$D5-'masa secado horno'!$AE5))</f>
        <v>0.17543859649122806</v>
      </c>
      <c r="K6" s="14">
        <f>('humedad libre sec horno'!K5/('humedad tiempo t sec horno'!$D5-'masa secado horno'!$AE5))</f>
        <v>0.14035087719298242</v>
      </c>
      <c r="L6" s="14">
        <f>('humedad libre sec horno'!L5/('humedad tiempo t sec horno'!$D5-'masa secado horno'!$AE5))</f>
        <v>0.10526315789473677</v>
      </c>
      <c r="M6" s="14">
        <f>('humedad libre sec horno'!M5/('humedad tiempo t sec horno'!$D5-'masa secado horno'!$AE5))</f>
        <v>5.2631578947368383E-2</v>
      </c>
      <c r="N6" s="14">
        <f>('humedad libre sec horno'!N5/('humedad tiempo t sec horno'!$D5-'masa secado horno'!$AE5))</f>
        <v>1.7543859649122744E-2</v>
      </c>
      <c r="O6" s="14">
        <f>('humedad libre sec horno'!O5/('humedad tiempo t sec horno'!$D5-'masa secado horno'!$AE5))</f>
        <v>1.7543859649122744E-2</v>
      </c>
      <c r="P6" s="14">
        <f>('humedad libre sec horno'!P5/('humedad tiempo t sec horno'!$D5-'masa secado horno'!$AE5))</f>
        <v>1.7543859649122744E-2</v>
      </c>
      <c r="Q6" s="14">
        <f>('humedad libre sec horno'!Q5/('humedad tiempo t sec horno'!$D5-'masa secado horno'!$AE5))</f>
        <v>1.7543859649122744E-2</v>
      </c>
      <c r="R6" s="14">
        <f>('humedad libre sec horno'!R5/('humedad tiempo t sec horno'!$D5-'masa secado horno'!$AE5))</f>
        <v>1.7543859649122744E-2</v>
      </c>
      <c r="S6" s="14">
        <f>('humedad libre sec horno'!S5/('humedad tiempo t sec horno'!$D5-'masa secado horno'!$AE5))</f>
        <v>0</v>
      </c>
      <c r="T6" s="14">
        <f>('humedad libre sec horno'!T5/('humedad tiempo t sec horno'!$D5-'masa secado horno'!$AE5))</f>
        <v>0</v>
      </c>
      <c r="U6" s="14">
        <f>('humedad libre sec horno'!U5/('humedad tiempo t sec horno'!$D5-'masa secado horno'!$AE5))</f>
        <v>0</v>
      </c>
      <c r="V6" s="14">
        <f>('humedad libre sec horno'!V5/('humedad tiempo t sec horno'!$D5-'masa secado horno'!$AE5))</f>
        <v>0</v>
      </c>
      <c r="W6" s="14">
        <f>('humedad libre sec horno'!W5/('humedad tiempo t sec horno'!$D5-'masa secado horno'!$AE5))</f>
        <v>0</v>
      </c>
      <c r="X6" s="14">
        <f>('humedad libre sec horno'!X5/('humedad tiempo t sec horno'!$D5-'masa secado horno'!$AE5))</f>
        <v>0</v>
      </c>
      <c r="Y6" s="14">
        <f>('humedad libre sec horno'!Y5/('humedad tiempo t sec horno'!$D5-'masa secado horno'!$AE5))</f>
        <v>0</v>
      </c>
      <c r="Z6" s="14">
        <f>('humedad libre sec horno'!Z5/('humedad tiempo t sec horno'!$D5-'masa secado horno'!$AE5))</f>
        <v>0</v>
      </c>
      <c r="AA6" s="14">
        <f>('humedad libre sec horno'!AA5/('humedad tiempo t sec horno'!$D5-'masa secado horno'!$AE5))</f>
        <v>0</v>
      </c>
      <c r="AB6" s="14">
        <f>('humedad libre sec horno'!AB5/('humedad tiempo t sec horno'!$D5-'masa secado horno'!$AE5))</f>
        <v>0</v>
      </c>
    </row>
    <row r="7" spans="1:34" x14ac:dyDescent="0.35">
      <c r="B7" s="141">
        <v>3</v>
      </c>
      <c r="C7" s="84">
        <v>10</v>
      </c>
      <c r="D7" s="14">
        <f>('humedad libre sec horno'!D6/('humedad tiempo t sec horno'!$D6-'masa secado horno'!$AE6))</f>
        <v>1</v>
      </c>
      <c r="E7" s="14">
        <f>('humedad libre sec horno'!E6/('humedad tiempo t sec horno'!$D6-'masa secado horno'!$AE6))</f>
        <v>0.90243902439024393</v>
      </c>
      <c r="F7" s="14">
        <f>('humedad libre sec horno'!F6/('humedad tiempo t sec horno'!$D6-'masa secado horno'!$AE6))</f>
        <v>0.82926829268292701</v>
      </c>
      <c r="G7" s="14">
        <f>('humedad libre sec horno'!G6/('humedad tiempo t sec horno'!$D6-'masa secado horno'!$AE6))</f>
        <v>0.68292682926829285</v>
      </c>
      <c r="H7" s="14">
        <f>('humedad libre sec horno'!H6/('humedad tiempo t sec horno'!$D6-'masa secado horno'!$AE6))</f>
        <v>0.63414634146341475</v>
      </c>
      <c r="I7" s="14">
        <f>('humedad libre sec horno'!I6/('humedad tiempo t sec horno'!$D6-'masa secado horno'!$AE6))</f>
        <v>0.56097560975609773</v>
      </c>
      <c r="J7" s="14">
        <f>('humedad libre sec horno'!J6/('humedad tiempo t sec horno'!$D6-'masa secado horno'!$AE6))</f>
        <v>0.46341463414634154</v>
      </c>
      <c r="K7" s="14">
        <f>('humedad libre sec horno'!K6/('humedad tiempo t sec horno'!$D6-'masa secado horno'!$AE6))</f>
        <v>0.39024390243902446</v>
      </c>
      <c r="L7" s="14">
        <f>('humedad libre sec horno'!L6/('humedad tiempo t sec horno'!$D6-'masa secado horno'!$AE6))</f>
        <v>0.31707317073170743</v>
      </c>
      <c r="M7" s="14">
        <f>('humedad libre sec horno'!M6/('humedad tiempo t sec horno'!$D6-'masa secado horno'!$AE6))</f>
        <v>0.21951219512195122</v>
      </c>
      <c r="N7" s="14">
        <f>('humedad libre sec horno'!N6/('humedad tiempo t sec horno'!$D6-'masa secado horno'!$AE6))</f>
        <v>0.14634146341463419</v>
      </c>
      <c r="O7" s="14">
        <f>('humedad libre sec horno'!O6/('humedad tiempo t sec horno'!$D6-'masa secado horno'!$AE6))</f>
        <v>7.3170731707317097E-2</v>
      </c>
      <c r="P7" s="14">
        <f>('humedad libre sec horno'!P6/('humedad tiempo t sec horno'!$D6-'masa secado horno'!$AE6))</f>
        <v>4.8780487804878099E-2</v>
      </c>
      <c r="Q7" s="14">
        <f>('humedad libre sec horno'!Q6/('humedad tiempo t sec horno'!$D6-'masa secado horno'!$AE6))</f>
        <v>2.439024390243905E-2</v>
      </c>
      <c r="R7" s="14">
        <f>('humedad libre sec horno'!R6/('humedad tiempo t sec horno'!$D6-'masa secado horno'!$AE6))</f>
        <v>0</v>
      </c>
      <c r="S7" s="14">
        <f>('humedad libre sec horno'!S6/('humedad tiempo t sec horno'!$D6-'masa secado horno'!$AE6))</f>
        <v>0</v>
      </c>
      <c r="T7" s="14">
        <f>('humedad libre sec horno'!T6/('humedad tiempo t sec horno'!$D6-'masa secado horno'!$AE6))</f>
        <v>0</v>
      </c>
      <c r="U7" s="14">
        <f>('humedad libre sec horno'!U6/('humedad tiempo t sec horno'!$D6-'masa secado horno'!$AE6))</f>
        <v>0</v>
      </c>
      <c r="V7" s="14">
        <f>('humedad libre sec horno'!V6/('humedad tiempo t sec horno'!$D6-'masa secado horno'!$AE6))</f>
        <v>0</v>
      </c>
      <c r="W7" s="14">
        <f>('humedad libre sec horno'!W6/('humedad tiempo t sec horno'!$D6-'masa secado horno'!$AE6))</f>
        <v>0</v>
      </c>
      <c r="X7" s="14">
        <f>('humedad libre sec horno'!X6/('humedad tiempo t sec horno'!$D6-'masa secado horno'!$AE6))</f>
        <v>0</v>
      </c>
      <c r="Y7" s="14">
        <f>('humedad libre sec horno'!Y6/('humedad tiempo t sec horno'!$D6-'masa secado horno'!$AE6))</f>
        <v>0</v>
      </c>
      <c r="Z7" s="14">
        <f>('humedad libre sec horno'!Z6/('humedad tiempo t sec horno'!$D6-'masa secado horno'!$AE6))</f>
        <v>0</v>
      </c>
      <c r="AA7" s="14">
        <f>('humedad libre sec horno'!AA6/('humedad tiempo t sec horno'!$D6-'masa secado horno'!$AE6))</f>
        <v>0</v>
      </c>
      <c r="AB7" s="14">
        <f>('humedad libre sec horno'!AB6/('humedad tiempo t sec horno'!$D6-'masa secado horno'!$AE6))</f>
        <v>0</v>
      </c>
    </row>
    <row r="8" spans="1:34" x14ac:dyDescent="0.35">
      <c r="B8" s="214" t="s">
        <v>209</v>
      </c>
      <c r="C8" s="215"/>
      <c r="D8" s="127">
        <f>AVERAGE(D5:D7)</f>
        <v>1</v>
      </c>
      <c r="E8" s="127">
        <f t="shared" ref="E8:AB8" si="0">AVERAGE(E5:E7)</f>
        <v>0.81894166310084149</v>
      </c>
      <c r="F8" s="127">
        <f t="shared" si="0"/>
        <v>0.67300396080883884</v>
      </c>
      <c r="G8" s="127">
        <f t="shared" si="0"/>
        <v>0.54523112032739762</v>
      </c>
      <c r="H8" s="127">
        <f t="shared" si="0"/>
        <v>0.44844914036184896</v>
      </c>
      <c r="I8" s="127">
        <f t="shared" si="0"/>
        <v>0.35019474891105196</v>
      </c>
      <c r="J8" s="127">
        <f t="shared" si="0"/>
        <v>0.26423312816124117</v>
      </c>
      <c r="K8" s="127">
        <f t="shared" si="0"/>
        <v>0.2127623624414382</v>
      </c>
      <c r="L8" s="127">
        <f t="shared" si="0"/>
        <v>0.17667621210625062</v>
      </c>
      <c r="M8" s="127">
        <f t="shared" si="0"/>
        <v>0.11635561699746551</v>
      </c>
      <c r="N8" s="127">
        <f t="shared" si="0"/>
        <v>6.4884851277662581E-2</v>
      </c>
      <c r="O8" s="127">
        <f t="shared" si="0"/>
        <v>3.0238197118813277E-2</v>
      </c>
      <c r="P8" s="127">
        <f t="shared" si="0"/>
        <v>2.210811581800028E-2</v>
      </c>
      <c r="Q8" s="127">
        <f t="shared" si="0"/>
        <v>1.3978034517187266E-2</v>
      </c>
      <c r="R8" s="127">
        <f t="shared" si="0"/>
        <v>5.8479532163742479E-3</v>
      </c>
      <c r="S8" s="127">
        <f t="shared" si="0"/>
        <v>0</v>
      </c>
      <c r="T8" s="127">
        <f t="shared" si="0"/>
        <v>0</v>
      </c>
      <c r="U8" s="127">
        <f t="shared" si="0"/>
        <v>0</v>
      </c>
      <c r="V8" s="127">
        <f t="shared" si="0"/>
        <v>0</v>
      </c>
      <c r="W8" s="127">
        <f t="shared" si="0"/>
        <v>0</v>
      </c>
      <c r="X8" s="127">
        <f t="shared" si="0"/>
        <v>0</v>
      </c>
      <c r="Y8" s="127">
        <f t="shared" si="0"/>
        <v>0</v>
      </c>
      <c r="Z8" s="127">
        <f t="shared" si="0"/>
        <v>0</v>
      </c>
      <c r="AA8" s="127">
        <f t="shared" si="0"/>
        <v>0</v>
      </c>
      <c r="AB8" s="127">
        <f t="shared" si="0"/>
        <v>0</v>
      </c>
    </row>
    <row r="9" spans="1:34" x14ac:dyDescent="0.35">
      <c r="B9" s="145">
        <v>1</v>
      </c>
      <c r="C9" s="146">
        <v>20</v>
      </c>
      <c r="D9" s="171">
        <f>('humedad libre sec horno'!D7/('humedad tiempo t sec horno'!$D7-'masa secado horno'!$AE7))</f>
        <v>1</v>
      </c>
      <c r="E9" s="171">
        <f>('humedad libre sec horno'!E7/('humedad tiempo t sec horno'!$D7-'masa secado horno'!$AE7))</f>
        <v>0.93506493506493515</v>
      </c>
      <c r="F9" s="171">
        <f>('humedad libre sec horno'!F7/('humedad tiempo t sec horno'!$D7-'masa secado horno'!$AE7))</f>
        <v>0.85714285714285732</v>
      </c>
      <c r="G9" s="171">
        <f>('humedad libre sec horno'!G7/('humedad tiempo t sec horno'!$D7-'masa secado horno'!$AE7))</f>
        <v>0.80519480519480524</v>
      </c>
      <c r="H9" s="171">
        <f>('humedad libre sec horno'!H7/('humedad tiempo t sec horno'!$D7-'masa secado horno'!$AE7))</f>
        <v>0.74025974025974028</v>
      </c>
      <c r="I9" s="171">
        <f>('humedad libre sec horno'!I7/('humedad tiempo t sec horno'!$D7-'masa secado horno'!$AE7))</f>
        <v>0.7012987012987012</v>
      </c>
      <c r="J9" s="171">
        <f>('humedad libre sec horno'!J7/('humedad tiempo t sec horno'!$D7-'masa secado horno'!$AE7))</f>
        <v>0.64935064935064946</v>
      </c>
      <c r="K9" s="171">
        <f>('humedad libre sec horno'!K7/('humedad tiempo t sec horno'!$D7-'masa secado horno'!$AE7))</f>
        <v>0.58441558441558439</v>
      </c>
      <c r="L9" s="171">
        <f>('humedad libre sec horno'!L7/('humedad tiempo t sec horno'!$D7-'masa secado horno'!$AE7))</f>
        <v>0.51948051948051943</v>
      </c>
      <c r="M9" s="171">
        <f>('humedad libre sec horno'!M7/('humedad tiempo t sec horno'!$D7-'masa secado horno'!$AE7))</f>
        <v>0.46753246753246758</v>
      </c>
      <c r="N9" s="171">
        <f>('humedad libre sec horno'!N7/('humedad tiempo t sec horno'!$D7-'masa secado horno'!$AE7))</f>
        <v>0.41558441558441561</v>
      </c>
      <c r="O9" s="171">
        <f>('humedad libre sec horno'!O7/('humedad tiempo t sec horno'!$D7-'masa secado horno'!$AE7))</f>
        <v>0.35064935064935066</v>
      </c>
      <c r="P9" s="171">
        <f>('humedad libre sec horno'!P7/('humedad tiempo t sec horno'!$D7-'masa secado horno'!$AE7))</f>
        <v>0.28571428571428575</v>
      </c>
      <c r="Q9" s="171">
        <f>('humedad libre sec horno'!Q7/('humedad tiempo t sec horno'!$D7-'masa secado horno'!$AE7))</f>
        <v>0.20779220779220786</v>
      </c>
      <c r="R9" s="171">
        <f>('humedad libre sec horno'!R7/('humedad tiempo t sec horno'!$D7-'masa secado horno'!$AE7))</f>
        <v>0.14285714285714293</v>
      </c>
      <c r="S9" s="171">
        <f>('humedad libre sec horno'!S7/('humedad tiempo t sec horno'!$D7-'masa secado horno'!$AE7))</f>
        <v>6.4935064935064929E-2</v>
      </c>
      <c r="T9" s="171">
        <f>('humedad libre sec horno'!T7/('humedad tiempo t sec horno'!$D7-'masa secado horno'!$AE7))</f>
        <v>2.5974025974025997E-2</v>
      </c>
      <c r="U9" s="171">
        <f>('humedad libre sec horno'!U7/('humedad tiempo t sec horno'!$D7-'masa secado horno'!$AE7))</f>
        <v>0</v>
      </c>
      <c r="V9" s="171">
        <f>('humedad libre sec horno'!V7/('humedad tiempo t sec horno'!$D7-'masa secado horno'!$AE7))</f>
        <v>0</v>
      </c>
      <c r="W9" s="171">
        <f>('humedad libre sec horno'!W7/('humedad tiempo t sec horno'!$D7-'masa secado horno'!$AE7))</f>
        <v>0</v>
      </c>
      <c r="X9" s="171">
        <f>('humedad libre sec horno'!X7/('humedad tiempo t sec horno'!$D7-'masa secado horno'!$AE7))</f>
        <v>0</v>
      </c>
      <c r="Y9" s="171">
        <f>('humedad libre sec horno'!Y7/('humedad tiempo t sec horno'!$D7-'masa secado horno'!$AE7))</f>
        <v>0</v>
      </c>
      <c r="Z9" s="171">
        <f>('humedad libre sec horno'!Z7/('humedad tiempo t sec horno'!$D7-'masa secado horno'!$AE7))</f>
        <v>0</v>
      </c>
      <c r="AA9" s="171">
        <f>('humedad libre sec horno'!AA7/('humedad tiempo t sec horno'!$D7-'masa secado horno'!$AE7))</f>
        <v>0</v>
      </c>
      <c r="AB9" s="171">
        <f>('humedad libre sec horno'!AB7/('humedad tiempo t sec horno'!$D7-'masa secado horno'!$AE7))</f>
        <v>0</v>
      </c>
      <c r="AC9" s="131"/>
      <c r="AD9" s="1"/>
      <c r="AE9" s="1"/>
      <c r="AF9" s="1"/>
      <c r="AG9" s="1"/>
    </row>
    <row r="10" spans="1:34" x14ac:dyDescent="0.35">
      <c r="B10" s="145">
        <v>2</v>
      </c>
      <c r="C10" s="146">
        <v>20</v>
      </c>
      <c r="D10" s="171">
        <f>('humedad libre sec horno'!D8/('humedad tiempo t sec horno'!$D8-'masa secado horno'!$AE8))</f>
        <v>1</v>
      </c>
      <c r="E10" s="171">
        <f>('humedad libre sec horno'!E8/('humedad tiempo t sec horno'!$D8-'masa secado horno'!$AE8))</f>
        <v>0.89743589743589747</v>
      </c>
      <c r="F10" s="171">
        <f>('humedad libre sec horno'!F8/('humedad tiempo t sec horno'!$D8-'masa secado horno'!$AE8))</f>
        <v>0.83333333333333348</v>
      </c>
      <c r="G10" s="171">
        <f>('humedad libre sec horno'!G8/('humedad tiempo t sec horno'!$D8-'masa secado horno'!$AE8))</f>
        <v>0.76923076923076927</v>
      </c>
      <c r="H10" s="171">
        <f>('humedad libre sec horno'!H8/('humedad tiempo t sec horno'!$D8-'masa secado horno'!$AE8))</f>
        <v>0.73076923076923084</v>
      </c>
      <c r="I10" s="171">
        <f>('humedad libre sec horno'!I8/('humedad tiempo t sec horno'!$D8-'masa secado horno'!$AE8))</f>
        <v>0.66666666666666674</v>
      </c>
      <c r="J10" s="171">
        <f>('humedad libre sec horno'!J8/('humedad tiempo t sec horno'!$D8-'masa secado horno'!$AE8))</f>
        <v>0.61538461538461531</v>
      </c>
      <c r="K10" s="171">
        <f>('humedad libre sec horno'!K8/('humedad tiempo t sec horno'!$D8-'masa secado horno'!$AE8))</f>
        <v>0.5641025641025641</v>
      </c>
      <c r="L10" s="171">
        <f>('humedad libre sec horno'!L8/('humedad tiempo t sec horno'!$D8-'masa secado horno'!$AE8))</f>
        <v>0.51282051282051277</v>
      </c>
      <c r="M10" s="171">
        <f>('humedad libre sec horno'!M8/('humedad tiempo t sec horno'!$D8-'masa secado horno'!$AE8))</f>
        <v>0.44871794871794868</v>
      </c>
      <c r="N10" s="171">
        <f>('humedad libre sec horno'!N8/('humedad tiempo t sec horno'!$D8-'masa secado horno'!$AE8))</f>
        <v>0.39743589743589747</v>
      </c>
      <c r="O10" s="171">
        <f>('humedad libre sec horno'!O8/('humedad tiempo t sec horno'!$D8-'masa secado horno'!$AE8))</f>
        <v>0.33333333333333337</v>
      </c>
      <c r="P10" s="171">
        <f>('humedad libre sec horno'!P8/('humedad tiempo t sec horno'!$D8-'masa secado horno'!$AE8))</f>
        <v>0.28205128205128205</v>
      </c>
      <c r="Q10" s="171">
        <f>('humedad libre sec horno'!Q8/('humedad tiempo t sec horno'!$D8-'masa secado horno'!$AE8))</f>
        <v>0.24358974358974361</v>
      </c>
      <c r="R10" s="171">
        <f>('humedad libre sec horno'!R8/('humedad tiempo t sec horno'!$D8-'masa secado horno'!$AE8))</f>
        <v>0.20512820512820518</v>
      </c>
      <c r="S10" s="171">
        <f>('humedad libre sec horno'!S8/('humedad tiempo t sec horno'!$D8-'masa secado horno'!$AE8))</f>
        <v>0.15384615384615385</v>
      </c>
      <c r="T10" s="171">
        <f>('humedad libre sec horno'!T8/('humedad tiempo t sec horno'!$D8-'masa secado horno'!$AE8))</f>
        <v>0.11538461538461542</v>
      </c>
      <c r="U10" s="171">
        <f>('humedad libre sec horno'!U8/('humedad tiempo t sec horno'!$D8-'masa secado horno'!$AE8))</f>
        <v>3.8461538461538491E-2</v>
      </c>
      <c r="V10" s="171">
        <f>('humedad libre sec horno'!V8/('humedad tiempo t sec horno'!$D8-'masa secado horno'!$AE8))</f>
        <v>0</v>
      </c>
      <c r="W10" s="171">
        <f>('humedad libre sec horno'!W8/('humedad tiempo t sec horno'!$D8-'masa secado horno'!$AE8))</f>
        <v>0</v>
      </c>
      <c r="X10" s="171">
        <f>('humedad libre sec horno'!X8/('humedad tiempo t sec horno'!$D8-'masa secado horno'!$AE8))</f>
        <v>0</v>
      </c>
      <c r="Y10" s="171">
        <f>('humedad libre sec horno'!Y8/('humedad tiempo t sec horno'!$D8-'masa secado horno'!$AE8))</f>
        <v>0</v>
      </c>
      <c r="Z10" s="171">
        <f>('humedad libre sec horno'!Z8/('humedad tiempo t sec horno'!$D8-'masa secado horno'!$AE8))</f>
        <v>0</v>
      </c>
      <c r="AA10" s="171">
        <f>('humedad libre sec horno'!AA8/('humedad tiempo t sec horno'!$D8-'masa secado horno'!$AE8))</f>
        <v>0</v>
      </c>
      <c r="AB10" s="171">
        <f>('humedad libre sec horno'!AB8/('humedad tiempo t sec horno'!$D8-'masa secado horno'!$AE8))</f>
        <v>0</v>
      </c>
    </row>
    <row r="11" spans="1:34" x14ac:dyDescent="0.35">
      <c r="B11" s="145">
        <v>3</v>
      </c>
      <c r="C11" s="146">
        <v>20</v>
      </c>
      <c r="D11" s="171">
        <f>('humedad libre sec horno'!D9/('humedad tiempo t sec horno'!$D9-'masa secado horno'!$AE9))</f>
        <v>1</v>
      </c>
      <c r="E11" s="171">
        <f>('humedad libre sec horno'!E9/('humedad tiempo t sec horno'!$D9-'masa secado horno'!$AE9))</f>
        <v>0.95522388059701502</v>
      </c>
      <c r="F11" s="171">
        <f>('humedad libre sec horno'!F9/('humedad tiempo t sec horno'!$D9-'masa secado horno'!$AE9))</f>
        <v>0.85820895522388063</v>
      </c>
      <c r="G11" s="171">
        <f>('humedad libre sec horno'!G9/('humedad tiempo t sec horno'!$D9-'masa secado horno'!$AE9))</f>
        <v>0.82089552238805985</v>
      </c>
      <c r="H11" s="171">
        <f>('humedad libre sec horno'!H9/('humedad tiempo t sec horno'!$D9-'masa secado horno'!$AE9))</f>
        <v>0.79850746268656714</v>
      </c>
      <c r="I11" s="171">
        <f>('humedad libre sec horno'!I9/('humedad tiempo t sec horno'!$D9-'masa secado horno'!$AE9))</f>
        <v>0.67164179104477617</v>
      </c>
      <c r="J11" s="171">
        <f>('humedad libre sec horno'!J9/('humedad tiempo t sec horno'!$D9-'masa secado horno'!$AE9))</f>
        <v>0.73134328358208966</v>
      </c>
      <c r="K11" s="171">
        <f>('humedad libre sec horno'!K9/('humedad tiempo t sec horno'!$D9-'masa secado horno'!$AE9))</f>
        <v>0.68656716417910446</v>
      </c>
      <c r="L11" s="171">
        <f>('humedad libre sec horno'!L9/('humedad tiempo t sec horno'!$D9-'masa secado horno'!$AE9))</f>
        <v>0.59701492537313439</v>
      </c>
      <c r="M11" s="171">
        <f>('humedad libre sec horno'!M9/('humedad tiempo t sec horno'!$D9-'masa secado horno'!$AE9))</f>
        <v>0.5223880597014926</v>
      </c>
      <c r="N11" s="171">
        <f>('humedad libre sec horno'!N9/('humedad tiempo t sec horno'!$D9-'masa secado horno'!$AE9))</f>
        <v>0.44776119402985076</v>
      </c>
      <c r="O11" s="171">
        <f>('humedad libre sec horno'!O9/('humedad tiempo t sec horno'!$D9-'masa secado horno'!$AE9))</f>
        <v>0.41044776119402993</v>
      </c>
      <c r="P11" s="171">
        <f>('humedad libre sec horno'!P9/('humedad tiempo t sec horno'!$D9-'masa secado horno'!$AE9))</f>
        <v>0.33582089552238809</v>
      </c>
      <c r="Q11" s="171">
        <f>('humedad libre sec horno'!Q9/('humedad tiempo t sec horno'!$D9-'masa secado horno'!$AE9))</f>
        <v>0.22388059701492538</v>
      </c>
      <c r="R11" s="171">
        <f>('humedad libre sec horno'!R9/('humedad tiempo t sec horno'!$D9-'masa secado horno'!$AE9))</f>
        <v>0.1492537313432836</v>
      </c>
      <c r="S11" s="171">
        <f>('humedad libre sec horno'!S9/('humedad tiempo t sec horno'!$D9-'masa secado horno'!$AE9))</f>
        <v>7.4626865671641798E-2</v>
      </c>
      <c r="T11" s="171">
        <f>('humedad libre sec horno'!T9/('humedad tiempo t sec horno'!$D9-'masa secado horno'!$AE9))</f>
        <v>0.11194029850746269</v>
      </c>
      <c r="U11" s="171">
        <f>('humedad libre sec horno'!U9/('humedad tiempo t sec horno'!$D9-'masa secado horno'!$AE9))</f>
        <v>7.4626865671641529E-3</v>
      </c>
      <c r="V11" s="171">
        <f>('humedad libre sec horno'!V9/('humedad tiempo t sec horno'!$D9-'masa secado horno'!$AE9))</f>
        <v>0</v>
      </c>
      <c r="W11" s="171">
        <f>('humedad libre sec horno'!W9/('humedad tiempo t sec horno'!$D9-'masa secado horno'!$AE9))</f>
        <v>0</v>
      </c>
      <c r="X11" s="171">
        <f>('humedad libre sec horno'!X9/('humedad tiempo t sec horno'!$D9-'masa secado horno'!$AE9))</f>
        <v>0</v>
      </c>
      <c r="Y11" s="171">
        <f>('humedad libre sec horno'!Y9/('humedad tiempo t sec horno'!$D9-'masa secado horno'!$AE9))</f>
        <v>0</v>
      </c>
      <c r="Z11" s="171">
        <f>('humedad libre sec horno'!Z9/('humedad tiempo t sec horno'!$D9-'masa secado horno'!$AE9))</f>
        <v>0</v>
      </c>
      <c r="AA11" s="171">
        <f>('humedad libre sec horno'!AA9/('humedad tiempo t sec horno'!$D9-'masa secado horno'!$AE9))</f>
        <v>0</v>
      </c>
      <c r="AB11" s="171">
        <f>('humedad libre sec horno'!AB9/('humedad tiempo t sec horno'!$D9-'masa secado horno'!$AE9))</f>
        <v>0</v>
      </c>
    </row>
    <row r="12" spans="1:34" x14ac:dyDescent="0.35">
      <c r="B12" s="216" t="s">
        <v>210</v>
      </c>
      <c r="C12" s="217"/>
      <c r="D12" s="181">
        <f>AVERAGE(D9:D11)</f>
        <v>1</v>
      </c>
      <c r="E12" s="181">
        <f t="shared" ref="E12:AB12" si="1">AVERAGE(E9:E11)</f>
        <v>0.92924157103261595</v>
      </c>
      <c r="F12" s="181">
        <f t="shared" si="1"/>
        <v>0.84956171523335711</v>
      </c>
      <c r="G12" s="181">
        <f t="shared" si="1"/>
        <v>0.79844036560454479</v>
      </c>
      <c r="H12" s="181">
        <f t="shared" si="1"/>
        <v>0.75651214457184601</v>
      </c>
      <c r="I12" s="181">
        <f t="shared" si="1"/>
        <v>0.6798690530033813</v>
      </c>
      <c r="J12" s="181">
        <f t="shared" si="1"/>
        <v>0.66535951610578481</v>
      </c>
      <c r="K12" s="181">
        <f t="shared" si="1"/>
        <v>0.61169510423241769</v>
      </c>
      <c r="L12" s="181">
        <f t="shared" si="1"/>
        <v>0.54310531922472227</v>
      </c>
      <c r="M12" s="181">
        <f t="shared" si="1"/>
        <v>0.47954615865063627</v>
      </c>
      <c r="N12" s="181">
        <f t="shared" si="1"/>
        <v>0.42026050235005458</v>
      </c>
      <c r="O12" s="181">
        <f t="shared" si="1"/>
        <v>0.36481014839223797</v>
      </c>
      <c r="P12" s="181">
        <f t="shared" si="1"/>
        <v>0.30119548776265193</v>
      </c>
      <c r="Q12" s="181">
        <f t="shared" si="1"/>
        <v>0.22508751613229228</v>
      </c>
      <c r="R12" s="181">
        <f t="shared" si="1"/>
        <v>0.16574635977621055</v>
      </c>
      <c r="S12" s="181">
        <f t="shared" si="1"/>
        <v>9.7802694817620203E-2</v>
      </c>
      <c r="T12" s="181">
        <f t="shared" si="1"/>
        <v>8.4432979955368026E-2</v>
      </c>
      <c r="U12" s="181">
        <f t="shared" si="1"/>
        <v>1.5308075009567547E-2</v>
      </c>
      <c r="V12" s="181">
        <f t="shared" si="1"/>
        <v>0</v>
      </c>
      <c r="W12" s="181">
        <f t="shared" si="1"/>
        <v>0</v>
      </c>
      <c r="X12" s="181">
        <f t="shared" si="1"/>
        <v>0</v>
      </c>
      <c r="Y12" s="181">
        <f t="shared" si="1"/>
        <v>0</v>
      </c>
      <c r="Z12" s="181">
        <f t="shared" si="1"/>
        <v>0</v>
      </c>
      <c r="AA12" s="181">
        <f t="shared" si="1"/>
        <v>0</v>
      </c>
      <c r="AB12" s="181">
        <f t="shared" si="1"/>
        <v>0</v>
      </c>
    </row>
    <row r="13" spans="1:34" x14ac:dyDescent="0.35">
      <c r="B13" s="153">
        <v>1</v>
      </c>
      <c r="C13" s="154">
        <v>30</v>
      </c>
      <c r="D13" s="157">
        <f>('humedad libre sec horno'!D10/('humedad tiempo t sec horno'!$D10-'masa secado horno'!$AE10))</f>
        <v>1</v>
      </c>
      <c r="E13" s="157">
        <f>('humedad libre sec horno'!E10/('humedad tiempo t sec horno'!$D10-'masa secado horno'!$AE10))</f>
        <v>0.96153846153846145</v>
      </c>
      <c r="F13" s="157">
        <f>('humedad libre sec horno'!F10/('humedad tiempo t sec horno'!$D10-'masa secado horno'!$AE10))</f>
        <v>0.90384615384615385</v>
      </c>
      <c r="G13" s="157">
        <f>('humedad libre sec horno'!G10/('humedad tiempo t sec horno'!$D10-'masa secado horno'!$AE10))</f>
        <v>0.86538461538461531</v>
      </c>
      <c r="H13" s="157">
        <f>('humedad libre sec horno'!H10/('humedad tiempo t sec horno'!$D10-'masa secado horno'!$AE10))</f>
        <v>0.81730769230769218</v>
      </c>
      <c r="I13" s="157">
        <f>('humedad libre sec horno'!I10/('humedad tiempo t sec horno'!$D10-'masa secado horno'!$AE10))</f>
        <v>0.78846153846153832</v>
      </c>
      <c r="J13" s="157">
        <f>('humedad libre sec horno'!J10/('humedad tiempo t sec horno'!$D10-'masa secado horno'!$AE10))</f>
        <v>0.74038461538461531</v>
      </c>
      <c r="K13" s="157">
        <f>('humedad libre sec horno'!K10/('humedad tiempo t sec horno'!$D10-'masa secado horno'!$AE10))</f>
        <v>0.71153846153846156</v>
      </c>
      <c r="L13" s="157">
        <f>('humedad libre sec horno'!L10/('humedad tiempo t sec horno'!$D10-'masa secado horno'!$AE10))</f>
        <v>0.67307692307692302</v>
      </c>
      <c r="M13" s="157">
        <f>('humedad libre sec horno'!M10/('humedad tiempo t sec horno'!$D10-'masa secado horno'!$AE10))</f>
        <v>0.52884615384615385</v>
      </c>
      <c r="N13" s="157">
        <f>('humedad libre sec horno'!N10/('humedad tiempo t sec horno'!$D10-'masa secado horno'!$AE10))</f>
        <v>0.49038461538461531</v>
      </c>
      <c r="O13" s="157">
        <f>('humedad libre sec horno'!O10/('humedad tiempo t sec horno'!$D10-'masa secado horno'!$AE10))</f>
        <v>0.42307692307692307</v>
      </c>
      <c r="P13" s="157">
        <f>('humedad libre sec horno'!P10/('humedad tiempo t sec horno'!$D10-'masa secado horno'!$AE10))</f>
        <v>0.24038461538461536</v>
      </c>
      <c r="Q13" s="157">
        <f>('humedad libre sec horno'!Q10/('humedad tiempo t sec horno'!$D10-'masa secado horno'!$AE10))</f>
        <v>0.19230769230769229</v>
      </c>
      <c r="R13" s="157">
        <f>('humedad libre sec horno'!R10/('humedad tiempo t sec horno'!$D10-'masa secado horno'!$AE10))</f>
        <v>0.1538461538461538</v>
      </c>
      <c r="S13" s="157">
        <f>('humedad libre sec horno'!S10/('humedad tiempo t sec horno'!$D10-'masa secado horno'!$AE10))</f>
        <v>0.12499999999999997</v>
      </c>
      <c r="T13" s="157">
        <f>('humedad libre sec horno'!T10/('humedad tiempo t sec horno'!$D10-'masa secado horno'!$AE10))</f>
        <v>4.8076923076923073E-2</v>
      </c>
      <c r="U13" s="157">
        <f>('humedad libre sec horno'!U10/('humedad tiempo t sec horno'!$D10-'masa secado horno'!$AE10))</f>
        <v>0</v>
      </c>
      <c r="V13" s="157">
        <f>('humedad libre sec horno'!V10/('humedad tiempo t sec horno'!$D10-'masa secado horno'!$AE10))</f>
        <v>0</v>
      </c>
      <c r="W13" s="157">
        <f>('humedad libre sec horno'!W10/('humedad tiempo t sec horno'!$D10-'masa secado horno'!$AE10))</f>
        <v>0</v>
      </c>
      <c r="X13" s="157">
        <f>('humedad libre sec horno'!X10/('humedad tiempo t sec horno'!$D10-'masa secado horno'!$AE10))</f>
        <v>0</v>
      </c>
      <c r="Y13" s="157">
        <f>('humedad libre sec horno'!Y10/('humedad tiempo t sec horno'!$D10-'masa secado horno'!$AE10))</f>
        <v>0</v>
      </c>
      <c r="Z13" s="157">
        <f>('humedad libre sec horno'!Z10/('humedad tiempo t sec horno'!$D10-'masa secado horno'!$AE10))</f>
        <v>0</v>
      </c>
      <c r="AA13" s="157">
        <f>('humedad libre sec horno'!AA10/('humedad tiempo t sec horno'!$D10-'masa secado horno'!$AE10))</f>
        <v>0</v>
      </c>
      <c r="AB13" s="157">
        <f>('humedad libre sec horno'!AB10/('humedad tiempo t sec horno'!$D10-'masa secado horno'!$AE10))</f>
        <v>0</v>
      </c>
      <c r="AC13" s="131"/>
      <c r="AD13" s="1"/>
      <c r="AE13" s="1"/>
      <c r="AF13" s="1"/>
      <c r="AG13" s="1"/>
      <c r="AH13" s="1"/>
    </row>
    <row r="14" spans="1:34" x14ac:dyDescent="0.35">
      <c r="B14" s="153">
        <v>2</v>
      </c>
      <c r="C14" s="154">
        <v>30</v>
      </c>
      <c r="D14" s="157">
        <f>('humedad libre sec horno'!D11/('humedad tiempo t sec horno'!$D11-'masa secado horno'!$AE11))</f>
        <v>1</v>
      </c>
      <c r="E14" s="157">
        <f>('humedad libre sec horno'!E11/('humedad tiempo t sec horno'!$D11-'masa secado horno'!$AE11))</f>
        <v>0.72972972972972971</v>
      </c>
      <c r="F14" s="157">
        <f>('humedad libre sec horno'!F11/('humedad tiempo t sec horno'!$D11-'masa secado horno'!$AE11))</f>
        <v>0.59459459459459452</v>
      </c>
      <c r="G14" s="157">
        <f>('humedad libre sec horno'!G11/('humedad tiempo t sec horno'!$D11-'masa secado horno'!$AE11))</f>
        <v>0.5495495495495496</v>
      </c>
      <c r="H14" s="157">
        <f>('humedad libre sec horno'!H11/('humedad tiempo t sec horno'!$D11-'masa secado horno'!$AE11))</f>
        <v>0.48648648648648651</v>
      </c>
      <c r="I14" s="157">
        <f>('humedad libre sec horno'!I11/('humedad tiempo t sec horno'!$D11-'masa secado horno'!$AE11))</f>
        <v>0.45045045045045046</v>
      </c>
      <c r="J14" s="157">
        <f>('humedad libre sec horno'!J11/('humedad tiempo t sec horno'!$D11-'masa secado horno'!$AE11))</f>
        <v>0.37837837837837829</v>
      </c>
      <c r="K14" s="157">
        <f>('humedad libre sec horno'!K11/('humedad tiempo t sec horno'!$D11-'masa secado horno'!$AE11))</f>
        <v>0.35135135135135137</v>
      </c>
      <c r="L14" s="157">
        <f>('humedad libre sec horno'!L11/('humedad tiempo t sec horno'!$D11-'masa secado horno'!$AE11))</f>
        <v>0.27927927927927926</v>
      </c>
      <c r="M14" s="157">
        <f>('humedad libre sec horno'!M11/('humedad tiempo t sec horno'!$D11-'masa secado horno'!$AE11))</f>
        <v>0.22522522522522523</v>
      </c>
      <c r="N14" s="157">
        <f>('humedad libre sec horno'!N11/('humedad tiempo t sec horno'!$D11-'masa secado horno'!$AE11))</f>
        <v>8.1081081081081044E-2</v>
      </c>
      <c r="O14" s="157">
        <f>('humedad libre sec horno'!O11/('humedad tiempo t sec horno'!$D11-'masa secado horno'!$AE11))</f>
        <v>4.504504504504505E-2</v>
      </c>
      <c r="P14" s="157">
        <f>('humedad libre sec horno'!P11/('humedad tiempo t sec horno'!$D11-'masa secado horno'!$AE11))</f>
        <v>2.7027027027027011E-2</v>
      </c>
      <c r="Q14" s="157">
        <f>('humedad libre sec horno'!Q11/('humedad tiempo t sec horno'!$D11-'masa secado horno'!$AE11))</f>
        <v>3.6036036036035994E-2</v>
      </c>
      <c r="R14" s="157">
        <f>('humedad libre sec horno'!R11/('humedad tiempo t sec horno'!$D11-'masa secado horno'!$AE11))</f>
        <v>3.6036036036035994E-2</v>
      </c>
      <c r="S14" s="157">
        <f>('humedad libre sec horno'!S11/('humedad tiempo t sec horno'!$D11-'masa secado horno'!$AE11))</f>
        <v>0</v>
      </c>
      <c r="T14" s="157">
        <f>('humedad libre sec horno'!T11/('humedad tiempo t sec horno'!$D11-'masa secado horno'!$AE11))</f>
        <v>2.7027027027027011E-2</v>
      </c>
      <c r="U14" s="157">
        <f>('humedad libre sec horno'!U11/('humedad tiempo t sec horno'!$D11-'masa secado horno'!$AE11))</f>
        <v>2.7027027027027011E-2</v>
      </c>
      <c r="V14" s="157">
        <f>('humedad libre sec horno'!V11/('humedad tiempo t sec horno'!$D11-'masa secado horno'!$AE11))</f>
        <v>2.7027027027027011E-2</v>
      </c>
      <c r="W14" s="157">
        <f>('humedad libre sec horno'!W11/('humedad tiempo t sec horno'!$D11-'masa secado horno'!$AE11))</f>
        <v>2.7027027027027011E-2</v>
      </c>
      <c r="X14" s="157">
        <f>('humedad libre sec horno'!X11/('humedad tiempo t sec horno'!$D11-'masa secado horno'!$AE11))</f>
        <v>2.7027027027027011E-2</v>
      </c>
      <c r="Y14" s="157">
        <f>('humedad libre sec horno'!Y11/('humedad tiempo t sec horno'!$D11-'masa secado horno'!$AE11))</f>
        <v>2.7027027027027011E-2</v>
      </c>
      <c r="Z14" s="157">
        <f>('humedad libre sec horno'!Z11/('humedad tiempo t sec horno'!$D11-'masa secado horno'!$AE11))</f>
        <v>2.7027027027027011E-2</v>
      </c>
      <c r="AA14" s="157">
        <f>('humedad libre sec horno'!AA11/('humedad tiempo t sec horno'!$D11-'masa secado horno'!$AE11))</f>
        <v>2.7027027027027011E-2</v>
      </c>
      <c r="AB14" s="157">
        <f>('humedad libre sec horno'!AB11/('humedad tiempo t sec horno'!$D11-'masa secado horno'!$AE11))</f>
        <v>2.7027027027027011E-2</v>
      </c>
    </row>
    <row r="15" spans="1:34" x14ac:dyDescent="0.35">
      <c r="B15" s="153">
        <v>3</v>
      </c>
      <c r="C15" s="154">
        <v>30</v>
      </c>
      <c r="D15" s="157">
        <f>('humedad libre sec horno'!D12/('humedad tiempo t sec horno'!$D12-'masa secado horno'!$AE12))</f>
        <v>1</v>
      </c>
      <c r="E15" s="157">
        <f>('humedad libre sec horno'!E12/('humedad tiempo t sec horno'!$D12-'masa secado horno'!$AE12))</f>
        <v>0.74757281553398058</v>
      </c>
      <c r="F15" s="157">
        <f>('humedad libre sec horno'!F12/('humedad tiempo t sec horno'!$D12-'masa secado horno'!$AE12))</f>
        <v>0.69902912621359214</v>
      </c>
      <c r="G15" s="157">
        <f>('humedad libre sec horno'!G12/('humedad tiempo t sec horno'!$D12-'masa secado horno'!$AE12))</f>
        <v>0.65048543689320382</v>
      </c>
      <c r="H15" s="157">
        <f>('humedad libre sec horno'!H12/('humedad tiempo t sec horno'!$D12-'masa secado horno'!$AE12))</f>
        <v>0.56310679611650483</v>
      </c>
      <c r="I15" s="157">
        <f>('humedad libre sec horno'!I12/('humedad tiempo t sec horno'!$D12-'masa secado horno'!$AE12))</f>
        <v>0.51456310679611639</v>
      </c>
      <c r="J15" s="157">
        <f>('humedad libre sec horno'!J12/('humedad tiempo t sec horno'!$D12-'masa secado horno'!$AE12))</f>
        <v>0.48543689320388339</v>
      </c>
      <c r="K15" s="157">
        <f>('humedad libre sec horno'!K12/('humedad tiempo t sec horno'!$D12-'masa secado horno'!$AE12))</f>
        <v>0.44660194174757289</v>
      </c>
      <c r="L15" s="157">
        <f>('humedad libre sec horno'!L12/('humedad tiempo t sec horno'!$D12-'masa secado horno'!$AE12))</f>
        <v>0.40776699029126212</v>
      </c>
      <c r="M15" s="157">
        <f>('humedad libre sec horno'!M12/('humedad tiempo t sec horno'!$D12-'masa secado horno'!$AE12))</f>
        <v>0.34951456310679607</v>
      </c>
      <c r="N15" s="157">
        <f>('humedad libre sec horno'!N12/('humedad tiempo t sec horno'!$D12-'masa secado horno'!$AE12))</f>
        <v>0.22330097087378636</v>
      </c>
      <c r="O15" s="157">
        <f>('humedad libre sec horno'!O12/('humedad tiempo t sec horno'!$D12-'masa secado horno'!$AE12))</f>
        <v>0.17475728155339804</v>
      </c>
      <c r="P15" s="157">
        <f>('humedad libre sec horno'!P12/('humedad tiempo t sec horno'!$D12-'masa secado horno'!$AE12))</f>
        <v>2.912621359223299E-2</v>
      </c>
      <c r="Q15" s="157">
        <f>('humedad libre sec horno'!Q12/('humedad tiempo t sec horno'!$D12-'masa secado horno'!$AE12))</f>
        <v>2.912621359223299E-2</v>
      </c>
      <c r="R15" s="157">
        <f>('humedad libre sec horno'!R12/('humedad tiempo t sec horno'!$D12-'masa secado horno'!$AE12))</f>
        <v>1.9417475728155314E-2</v>
      </c>
      <c r="S15" s="157">
        <f>('humedad libre sec horno'!S12/('humedad tiempo t sec horno'!$D12-'masa secado horno'!$AE12))</f>
        <v>0</v>
      </c>
      <c r="T15" s="157">
        <f>('humedad libre sec horno'!T12/('humedad tiempo t sec horno'!$D12-'masa secado horno'!$AE12))</f>
        <v>9.7087378640776361E-3</v>
      </c>
      <c r="U15" s="157">
        <f>('humedad libre sec horno'!U12/('humedad tiempo t sec horno'!$D12-'masa secado horno'!$AE12))</f>
        <v>9.7087378640776361E-3</v>
      </c>
      <c r="V15" s="157">
        <f>('humedad libre sec horno'!V12/('humedad tiempo t sec horno'!$D12-'masa secado horno'!$AE12))</f>
        <v>9.7087378640776361E-3</v>
      </c>
      <c r="W15" s="157">
        <f>('humedad libre sec horno'!W12/('humedad tiempo t sec horno'!$D12-'masa secado horno'!$AE12))</f>
        <v>1.9417475728155314E-2</v>
      </c>
      <c r="X15" s="157">
        <f>('humedad libre sec horno'!X12/('humedad tiempo t sec horno'!$D12-'masa secado horno'!$AE12))</f>
        <v>1.9417475728155314E-2</v>
      </c>
      <c r="Y15" s="157">
        <f>('humedad libre sec horno'!Y12/('humedad tiempo t sec horno'!$D12-'masa secado horno'!$AE12))</f>
        <v>1.9417475728155314E-2</v>
      </c>
      <c r="Z15" s="157">
        <f>('humedad libre sec horno'!Z12/('humedad tiempo t sec horno'!$D12-'masa secado horno'!$AE12))</f>
        <v>1.9417475728155314E-2</v>
      </c>
      <c r="AA15" s="157">
        <f>('humedad libre sec horno'!AA12/('humedad tiempo t sec horno'!$D12-'masa secado horno'!$AE12))</f>
        <v>1.9417475728155314E-2</v>
      </c>
      <c r="AB15" s="157">
        <f>('humedad libre sec horno'!AB12/('humedad tiempo t sec horno'!$D12-'masa secado horno'!$AE12))</f>
        <v>1.9417475728155314E-2</v>
      </c>
    </row>
    <row r="16" spans="1:34" x14ac:dyDescent="0.35">
      <c r="B16" s="218" t="s">
        <v>211</v>
      </c>
      <c r="C16" s="218"/>
      <c r="D16" s="183">
        <f>AVERAGE(D13:D15)</f>
        <v>1</v>
      </c>
      <c r="E16" s="183">
        <f t="shared" ref="E16:AB16" si="2">AVERAGE(E13:E15)</f>
        <v>0.81294700226739058</v>
      </c>
      <c r="F16" s="183">
        <f t="shared" si="2"/>
        <v>0.73248995821811358</v>
      </c>
      <c r="G16" s="183">
        <f t="shared" si="2"/>
        <v>0.68847320060912287</v>
      </c>
      <c r="H16" s="183">
        <f t="shared" si="2"/>
        <v>0.6223003249702278</v>
      </c>
      <c r="I16" s="183">
        <f t="shared" si="2"/>
        <v>0.58449169856936845</v>
      </c>
      <c r="J16" s="183">
        <f t="shared" si="2"/>
        <v>0.53473329565562555</v>
      </c>
      <c r="K16" s="183">
        <f t="shared" si="2"/>
        <v>0.50316391821246198</v>
      </c>
      <c r="L16" s="183">
        <f t="shared" si="2"/>
        <v>0.45337439754915482</v>
      </c>
      <c r="M16" s="183">
        <f t="shared" si="2"/>
        <v>0.36786198072605841</v>
      </c>
      <c r="N16" s="183">
        <f t="shared" si="2"/>
        <v>0.26492222244649422</v>
      </c>
      <c r="O16" s="183">
        <f t="shared" si="2"/>
        <v>0.21429308322512206</v>
      </c>
      <c r="P16" s="183">
        <f t="shared" si="2"/>
        <v>9.8845952001291801E-2</v>
      </c>
      <c r="Q16" s="183">
        <f t="shared" si="2"/>
        <v>8.5823313978653767E-2</v>
      </c>
      <c r="R16" s="183">
        <f t="shared" si="2"/>
        <v>6.9766555203448363E-2</v>
      </c>
      <c r="S16" s="183">
        <f t="shared" si="2"/>
        <v>4.1666666666666657E-2</v>
      </c>
      <c r="T16" s="183">
        <f t="shared" si="2"/>
        <v>2.8270895989342574E-2</v>
      </c>
      <c r="U16" s="183">
        <f t="shared" si="2"/>
        <v>1.2245254963701548E-2</v>
      </c>
      <c r="V16" s="183">
        <f t="shared" si="2"/>
        <v>1.2245254963701548E-2</v>
      </c>
      <c r="W16" s="183">
        <f t="shared" si="2"/>
        <v>1.5481500918394108E-2</v>
      </c>
      <c r="X16" s="183">
        <f t="shared" si="2"/>
        <v>1.5481500918394108E-2</v>
      </c>
      <c r="Y16" s="183">
        <f t="shared" si="2"/>
        <v>1.5481500918394108E-2</v>
      </c>
      <c r="Z16" s="183">
        <f t="shared" si="2"/>
        <v>1.5481500918394108E-2</v>
      </c>
      <c r="AA16" s="183">
        <f t="shared" si="2"/>
        <v>1.5481500918394108E-2</v>
      </c>
      <c r="AB16" s="183">
        <f t="shared" si="2"/>
        <v>1.5481500918394108E-2</v>
      </c>
    </row>
    <row r="19" spans="2:28" x14ac:dyDescent="0.35">
      <c r="C19" s="3"/>
      <c r="D19" s="191" t="s">
        <v>146</v>
      </c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</row>
    <row r="20" spans="2:28" x14ac:dyDescent="0.35">
      <c r="B20" s="2" t="s">
        <v>2</v>
      </c>
      <c r="C20" s="139"/>
      <c r="D20" s="11">
        <v>0</v>
      </c>
      <c r="E20" s="11">
        <v>1</v>
      </c>
      <c r="F20" s="11">
        <v>2</v>
      </c>
      <c r="G20" s="11">
        <v>3</v>
      </c>
      <c r="H20" s="11">
        <v>4</v>
      </c>
      <c r="I20" s="11">
        <v>5</v>
      </c>
      <c r="J20" s="11">
        <v>6</v>
      </c>
      <c r="K20" s="11">
        <v>7</v>
      </c>
      <c r="L20" s="11">
        <v>8</v>
      </c>
      <c r="M20" s="11">
        <v>9</v>
      </c>
      <c r="N20" s="11">
        <v>10</v>
      </c>
      <c r="O20" s="11">
        <v>11</v>
      </c>
      <c r="P20" s="11">
        <v>12</v>
      </c>
      <c r="Q20" s="11">
        <v>13</v>
      </c>
      <c r="R20" s="11">
        <v>14</v>
      </c>
      <c r="S20" s="11">
        <v>15</v>
      </c>
      <c r="T20" s="11">
        <v>16</v>
      </c>
      <c r="U20" s="11">
        <v>17</v>
      </c>
      <c r="V20" s="11">
        <v>18</v>
      </c>
      <c r="W20" s="11">
        <v>19</v>
      </c>
      <c r="X20" s="11">
        <v>20</v>
      </c>
      <c r="Y20" s="11">
        <v>21</v>
      </c>
      <c r="Z20" s="11">
        <v>22</v>
      </c>
      <c r="AA20" s="11">
        <v>23</v>
      </c>
      <c r="AB20" s="11">
        <v>24</v>
      </c>
    </row>
    <row r="21" spans="2:28" x14ac:dyDescent="0.35">
      <c r="B21">
        <v>1</v>
      </c>
      <c r="C21" s="3"/>
      <c r="D21" s="172">
        <f>('humedad libre sec horno'!D17/('humedad tiempo t sec horno'!$D17-'masa secado horno'!$AE17))</f>
        <v>1</v>
      </c>
      <c r="E21" s="172">
        <f>('humedad libre sec horno'!E17/('humedad tiempo t sec horno'!$D17-'masa secado horno'!$AE17))</f>
        <v>6.6666666666666652E-2</v>
      </c>
      <c r="F21" s="172">
        <f>('humedad libre sec horno'!F17/('humedad tiempo t sec horno'!$D17-'masa secado horno'!$AE17))</f>
        <v>3.3333333333333368E-2</v>
      </c>
      <c r="G21" s="172">
        <f>('humedad libre sec horno'!G17/('humedad tiempo t sec horno'!$D17-'masa secado horno'!$AE17))</f>
        <v>3.3333333333333368E-2</v>
      </c>
      <c r="H21" s="172">
        <f>('humedad libre sec horno'!H17/('humedad tiempo t sec horno'!$D17-'masa secado horno'!$AE17))</f>
        <v>3.3333333333333368E-2</v>
      </c>
      <c r="I21" s="172">
        <f>('humedad libre sec horno'!I17/('humedad tiempo t sec horno'!$D17-'masa secado horno'!$AE17))</f>
        <v>3.3333333333333368E-2</v>
      </c>
      <c r="J21" s="172">
        <f>('humedad libre sec horno'!J17/('humedad tiempo t sec horno'!$D17-'masa secado horno'!$AE17))</f>
        <v>3.3333333333333368E-2</v>
      </c>
      <c r="K21" s="172">
        <f>('humedad libre sec horno'!K17/('humedad tiempo t sec horno'!$D17-'masa secado horno'!$AE17))</f>
        <v>0</v>
      </c>
      <c r="L21" s="172">
        <f>('humedad libre sec horno'!L17/('humedad tiempo t sec horno'!$D17-'masa secado horno'!$AE17))</f>
        <v>0</v>
      </c>
      <c r="M21" s="172">
        <f>('humedad libre sec horno'!M17/('humedad tiempo t sec horno'!$D17-'masa secado horno'!$AE17))</f>
        <v>0</v>
      </c>
      <c r="N21" s="172">
        <f>('humedad libre sec horno'!N17/('humedad tiempo t sec horno'!$D17-'masa secado horno'!$AE17))</f>
        <v>0</v>
      </c>
      <c r="O21" s="172">
        <f>('humedad libre sec horno'!O17/('humedad tiempo t sec horno'!$D17-'masa secado horno'!$AE17))</f>
        <v>0</v>
      </c>
      <c r="P21" s="172">
        <f>('humedad libre sec horno'!P17/('humedad tiempo t sec horno'!$D17-'masa secado horno'!$AE17))</f>
        <v>0</v>
      </c>
      <c r="Q21" s="172">
        <f>('humedad libre sec horno'!Q17/('humedad tiempo t sec horno'!$D17-'masa secado horno'!$AE17))</f>
        <v>0</v>
      </c>
      <c r="R21" s="172">
        <f>('humedad libre sec horno'!R17/('humedad tiempo t sec horno'!$D17-'masa secado horno'!$AE17))</f>
        <v>3.3333333333333368E-2</v>
      </c>
      <c r="S21" s="172">
        <f>('humedad libre sec horno'!S17/('humedad tiempo t sec horno'!$D17-'masa secado horno'!$AE17))</f>
        <v>3.3333333333333368E-2</v>
      </c>
      <c r="T21" s="172">
        <f>('humedad libre sec horno'!T17/('humedad tiempo t sec horno'!$D17-'masa secado horno'!$AE17))</f>
        <v>3.3333333333333368E-2</v>
      </c>
      <c r="U21" s="172">
        <f>('humedad libre sec horno'!U17/('humedad tiempo t sec horno'!$D17-'masa secado horno'!$AE17))</f>
        <v>3.3333333333333368E-2</v>
      </c>
      <c r="V21" s="172">
        <f>('humedad libre sec horno'!V17/('humedad tiempo t sec horno'!$D17-'masa secado horno'!$AE17))</f>
        <v>3.3333333333333368E-2</v>
      </c>
      <c r="W21" s="172">
        <f>('humedad libre sec horno'!W17/('humedad tiempo t sec horno'!$D17-'masa secado horno'!$AE17))</f>
        <v>3.3333333333333368E-2</v>
      </c>
      <c r="X21" s="172">
        <f>('humedad libre sec horno'!X17/('humedad tiempo t sec horno'!$D17-'masa secado horno'!$AE17))</f>
        <v>3.3333333333333368E-2</v>
      </c>
      <c r="Y21" s="172">
        <f>('humedad libre sec horno'!Y17/('humedad tiempo t sec horno'!$D17-'masa secado horno'!$AE17))</f>
        <v>3.3333333333333368E-2</v>
      </c>
      <c r="Z21" s="172">
        <f>('humedad libre sec horno'!Z17/('humedad tiempo t sec horno'!$D17-'masa secado horno'!$AE17))</f>
        <v>3.3333333333333368E-2</v>
      </c>
      <c r="AA21" s="172">
        <f>('humedad libre sec horno'!AA17/('humedad tiempo t sec horno'!$D17-'masa secado horno'!$AE17))</f>
        <v>3.3333333333333368E-2</v>
      </c>
      <c r="AB21" s="172">
        <f>('humedad libre sec horno'!AB17/('humedad tiempo t sec horno'!$D17-'masa secado horno'!$AE17))</f>
        <v>3.3333333333333368E-2</v>
      </c>
    </row>
    <row r="22" spans="2:28" x14ac:dyDescent="0.35">
      <c r="B22">
        <v>2</v>
      </c>
      <c r="C22" s="3"/>
      <c r="D22" s="172">
        <f>('humedad libre sec horno'!D18/('humedad tiempo t sec horno'!$D18-'masa secado horno'!$AE18))</f>
        <v>1</v>
      </c>
      <c r="E22" s="172">
        <f>('humedad libre sec horno'!E18/('humedad tiempo t sec horno'!$D18-'masa secado horno'!$AE18))</f>
        <v>5.8823529411764754E-2</v>
      </c>
      <c r="F22" s="172">
        <f>('humedad libre sec horno'!F18/('humedad tiempo t sec horno'!$D18-'masa secado horno'!$AE18))</f>
        <v>5.8823529411764754E-2</v>
      </c>
      <c r="G22" s="172">
        <f>('humedad libre sec horno'!G18/('humedad tiempo t sec horno'!$D18-'masa secado horno'!$AE18))</f>
        <v>0</v>
      </c>
      <c r="H22" s="172">
        <f>('humedad libre sec horno'!H18/('humedad tiempo t sec horno'!$D18-'masa secado horno'!$AE18))</f>
        <v>0</v>
      </c>
      <c r="I22" s="172">
        <f>('humedad libre sec horno'!I18/('humedad tiempo t sec horno'!$D18-'masa secado horno'!$AE18))</f>
        <v>0</v>
      </c>
      <c r="J22" s="172">
        <f>('humedad libre sec horno'!J18/('humedad tiempo t sec horno'!$D18-'masa secado horno'!$AE18))</f>
        <v>0</v>
      </c>
      <c r="K22" s="172">
        <f>('humedad libre sec horno'!K18/('humedad tiempo t sec horno'!$D18-'masa secado horno'!$AE18))</f>
        <v>0</v>
      </c>
      <c r="L22" s="172">
        <f>('humedad libre sec horno'!L18/('humedad tiempo t sec horno'!$D18-'masa secado horno'!$AE18))</f>
        <v>0</v>
      </c>
      <c r="M22" s="172">
        <f>('humedad libre sec horno'!M18/('humedad tiempo t sec horno'!$D18-'masa secado horno'!$AE18))</f>
        <v>0</v>
      </c>
      <c r="N22" s="172">
        <f>('humedad libre sec horno'!N18/('humedad tiempo t sec horno'!$D18-'masa secado horno'!$AE18))</f>
        <v>0</v>
      </c>
      <c r="O22" s="172">
        <f>('humedad libre sec horno'!O18/('humedad tiempo t sec horno'!$D18-'masa secado horno'!$AE18))</f>
        <v>0</v>
      </c>
      <c r="P22" s="172">
        <f>('humedad libre sec horno'!P18/('humedad tiempo t sec horno'!$D18-'masa secado horno'!$AE18))</f>
        <v>0</v>
      </c>
      <c r="Q22" s="172">
        <f>('humedad libre sec horno'!Q18/('humedad tiempo t sec horno'!$D18-'masa secado horno'!$AE18))</f>
        <v>0</v>
      </c>
      <c r="R22" s="172">
        <f>('humedad libre sec horno'!R18/('humedad tiempo t sec horno'!$D18-'masa secado horno'!$AE18))</f>
        <v>0</v>
      </c>
      <c r="S22" s="172">
        <f>('humedad libre sec horno'!S18/('humedad tiempo t sec horno'!$D18-'masa secado horno'!$AE18))</f>
        <v>0</v>
      </c>
      <c r="T22" s="172">
        <f>('humedad libre sec horno'!T18/('humedad tiempo t sec horno'!$D18-'masa secado horno'!$AE18))</f>
        <v>0</v>
      </c>
      <c r="U22" s="172">
        <f>('humedad libre sec horno'!U18/('humedad tiempo t sec horno'!$D18-'masa secado horno'!$AE18))</f>
        <v>0</v>
      </c>
      <c r="V22" s="172">
        <f>('humedad libre sec horno'!V18/('humedad tiempo t sec horno'!$D18-'masa secado horno'!$AE18))</f>
        <v>0</v>
      </c>
      <c r="W22" s="172">
        <f>('humedad libre sec horno'!W18/('humedad tiempo t sec horno'!$D18-'masa secado horno'!$AE18))</f>
        <v>0</v>
      </c>
      <c r="X22" s="172">
        <f>('humedad libre sec horno'!X18/('humedad tiempo t sec horno'!$D18-'masa secado horno'!$AE18))</f>
        <v>0</v>
      </c>
      <c r="Y22" s="172">
        <f>('humedad libre sec horno'!Y18/('humedad tiempo t sec horno'!$D18-'masa secado horno'!$AE18))</f>
        <v>0</v>
      </c>
      <c r="Z22" s="172">
        <f>('humedad libre sec horno'!Z18/('humedad tiempo t sec horno'!$D18-'masa secado horno'!$AE18))</f>
        <v>0</v>
      </c>
      <c r="AA22" s="172">
        <f>('humedad libre sec horno'!AA18/('humedad tiempo t sec horno'!$D18-'masa secado horno'!$AE18))</f>
        <v>0</v>
      </c>
      <c r="AB22" s="172">
        <f>('humedad libre sec horno'!AB18/('humedad tiempo t sec horno'!$D18-'masa secado horno'!$AE18))</f>
        <v>0</v>
      </c>
    </row>
    <row r="23" spans="2:28" x14ac:dyDescent="0.35">
      <c r="B23" s="213" t="s">
        <v>213</v>
      </c>
      <c r="C23" s="213"/>
      <c r="D23" s="188">
        <f>AVERAGE(D21:D22)</f>
        <v>1</v>
      </c>
      <c r="E23" s="188">
        <f t="shared" ref="E23:AB23" si="3">AVERAGE(E21:E22)</f>
        <v>6.2745098039215699E-2</v>
      </c>
      <c r="F23" s="188">
        <f t="shared" si="3"/>
        <v>4.6078431372549064E-2</v>
      </c>
      <c r="G23" s="188">
        <f t="shared" si="3"/>
        <v>1.6666666666666684E-2</v>
      </c>
      <c r="H23" s="188">
        <f t="shared" si="3"/>
        <v>1.6666666666666684E-2</v>
      </c>
      <c r="I23" s="188">
        <f t="shared" si="3"/>
        <v>1.6666666666666684E-2</v>
      </c>
      <c r="J23" s="188">
        <f t="shared" si="3"/>
        <v>1.6666666666666684E-2</v>
      </c>
      <c r="K23" s="188">
        <f t="shared" si="3"/>
        <v>0</v>
      </c>
      <c r="L23" s="188">
        <f t="shared" si="3"/>
        <v>0</v>
      </c>
      <c r="M23" s="188">
        <f t="shared" si="3"/>
        <v>0</v>
      </c>
      <c r="N23" s="188">
        <f t="shared" si="3"/>
        <v>0</v>
      </c>
      <c r="O23" s="188">
        <f t="shared" si="3"/>
        <v>0</v>
      </c>
      <c r="P23" s="188">
        <f t="shared" si="3"/>
        <v>0</v>
      </c>
      <c r="Q23" s="188">
        <f t="shared" si="3"/>
        <v>0</v>
      </c>
      <c r="R23" s="188">
        <f t="shared" si="3"/>
        <v>1.6666666666666684E-2</v>
      </c>
      <c r="S23" s="188">
        <f t="shared" si="3"/>
        <v>1.6666666666666684E-2</v>
      </c>
      <c r="T23" s="188">
        <f t="shared" si="3"/>
        <v>1.6666666666666684E-2</v>
      </c>
      <c r="U23" s="188">
        <f t="shared" si="3"/>
        <v>1.6666666666666684E-2</v>
      </c>
      <c r="V23" s="188">
        <f t="shared" si="3"/>
        <v>1.6666666666666684E-2</v>
      </c>
      <c r="W23" s="188">
        <f t="shared" si="3"/>
        <v>1.6666666666666684E-2</v>
      </c>
      <c r="X23" s="188">
        <f t="shared" si="3"/>
        <v>1.6666666666666684E-2</v>
      </c>
      <c r="Y23" s="188">
        <f t="shared" si="3"/>
        <v>1.6666666666666684E-2</v>
      </c>
      <c r="Z23" s="188">
        <f t="shared" si="3"/>
        <v>1.6666666666666684E-2</v>
      </c>
      <c r="AA23" s="188">
        <f t="shared" si="3"/>
        <v>1.6666666666666684E-2</v>
      </c>
      <c r="AB23" s="188">
        <f t="shared" si="3"/>
        <v>1.6666666666666684E-2</v>
      </c>
    </row>
  </sheetData>
  <mergeCells count="6">
    <mergeCell ref="B23:C23"/>
    <mergeCell ref="D19:AB19"/>
    <mergeCell ref="D2:AB2"/>
    <mergeCell ref="B8:C8"/>
    <mergeCell ref="B12:C12"/>
    <mergeCell ref="B16:C1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WhiteSpace="0" view="pageLayout" topLeftCell="G21" zoomScaleNormal="100" workbookViewId="0">
      <selection activeCell="N41" sqref="N41"/>
    </sheetView>
  </sheetViews>
  <sheetFormatPr baseColWidth="10" defaultRowHeight="14.5" x14ac:dyDescent="0.35"/>
  <cols>
    <col min="2" max="2" width="20.81640625" customWidth="1"/>
    <col min="3" max="3" width="13.54296875" customWidth="1"/>
    <col min="4" max="4" width="13.81640625" bestFit="1" customWidth="1"/>
    <col min="6" max="6" width="14.453125" customWidth="1"/>
    <col min="8" max="8" width="16.453125" bestFit="1" customWidth="1"/>
    <col min="10" max="10" width="18.1796875" bestFit="1" customWidth="1"/>
    <col min="12" max="12" width="17.7265625" customWidth="1"/>
    <col min="14" max="14" width="27" bestFit="1" customWidth="1"/>
    <col min="16" max="16" width="24.81640625" bestFit="1" customWidth="1"/>
  </cols>
  <sheetData>
    <row r="1" spans="1:17" x14ac:dyDescent="0.35">
      <c r="A1" s="221" t="s">
        <v>6</v>
      </c>
      <c r="B1" s="112" t="s">
        <v>127</v>
      </c>
      <c r="C1" s="112"/>
      <c r="D1" s="121" t="s">
        <v>126</v>
      </c>
      <c r="E1" s="120" t="s">
        <v>212</v>
      </c>
      <c r="F1" s="119" t="s">
        <v>125</v>
      </c>
      <c r="G1" s="118" t="s">
        <v>212</v>
      </c>
      <c r="H1" s="117" t="s">
        <v>124</v>
      </c>
      <c r="I1" s="116" t="s">
        <v>212</v>
      </c>
      <c r="J1" s="108" t="s">
        <v>123</v>
      </c>
      <c r="K1" s="115" t="s">
        <v>212</v>
      </c>
      <c r="L1" s="106" t="s">
        <v>122</v>
      </c>
      <c r="M1" s="114" t="s">
        <v>212</v>
      </c>
      <c r="N1" s="104" t="s">
        <v>121</v>
      </c>
      <c r="O1" s="185" t="s">
        <v>212</v>
      </c>
      <c r="P1" s="113" t="s">
        <v>120</v>
      </c>
      <c r="Q1" s="184" t="s">
        <v>212</v>
      </c>
    </row>
    <row r="2" spans="1:17" x14ac:dyDescent="0.35">
      <c r="A2" s="222"/>
      <c r="B2" s="112" t="s">
        <v>119</v>
      </c>
      <c r="C2" s="112"/>
      <c r="D2" s="111" t="s">
        <v>118</v>
      </c>
      <c r="E2" s="111"/>
      <c r="F2" s="110" t="s">
        <v>117</v>
      </c>
      <c r="G2" s="110"/>
      <c r="H2" s="109" t="s">
        <v>116</v>
      </c>
      <c r="I2" s="109"/>
      <c r="J2" s="108" t="s">
        <v>115</v>
      </c>
      <c r="K2" s="107"/>
      <c r="L2" s="106" t="s">
        <v>114</v>
      </c>
      <c r="M2" s="106"/>
      <c r="N2" s="105" t="s">
        <v>113</v>
      </c>
      <c r="O2" s="104"/>
      <c r="P2" s="103" t="s">
        <v>112</v>
      </c>
      <c r="Q2" s="103"/>
    </row>
    <row r="3" spans="1:17" ht="29" x14ac:dyDescent="0.35">
      <c r="A3" s="102" t="s">
        <v>111</v>
      </c>
      <c r="B3" s="219" t="s">
        <v>110</v>
      </c>
      <c r="C3" s="220"/>
      <c r="D3" s="101" t="s">
        <v>109</v>
      </c>
      <c r="E3" s="101"/>
      <c r="F3" s="100" t="s">
        <v>109</v>
      </c>
      <c r="G3" s="100"/>
      <c r="H3" s="99" t="s">
        <v>109</v>
      </c>
      <c r="I3" s="99"/>
      <c r="J3" s="98" t="s">
        <v>109</v>
      </c>
      <c r="K3" s="97"/>
      <c r="L3" s="96" t="s">
        <v>109</v>
      </c>
      <c r="M3" s="95"/>
      <c r="N3" s="94" t="s">
        <v>109</v>
      </c>
      <c r="O3" s="94"/>
      <c r="P3" s="93" t="s">
        <v>109</v>
      </c>
      <c r="Q3" s="93"/>
    </row>
    <row r="4" spans="1:17" x14ac:dyDescent="0.35">
      <c r="A4" s="92">
        <v>0</v>
      </c>
      <c r="B4" s="2">
        <v>1</v>
      </c>
      <c r="C4" s="91"/>
      <c r="D4" s="90">
        <f t="shared" ref="D4:D33" si="0">EXP(-$D$34*A4)</f>
        <v>1</v>
      </c>
      <c r="E4" s="90">
        <f>(B4-D4)*(B4-D4)</f>
        <v>0</v>
      </c>
      <c r="F4" s="90">
        <f t="shared" ref="F4:F33" si="1">EXP(-$F$34*A4^$F$35)</f>
        <v>1</v>
      </c>
      <c r="G4" s="90">
        <f>(B4-F4)*(B4-F4)</f>
        <v>0</v>
      </c>
      <c r="H4" s="90">
        <f t="shared" ref="H4:H33" si="2">$H$36*EXP(-$H$34*A4)</f>
        <v>0.99999943455997442</v>
      </c>
      <c r="I4" s="90">
        <f>(B4-H4)*(B4-H4)</f>
        <v>3.1972242252729544E-13</v>
      </c>
      <c r="J4" s="90">
        <f t="shared" ref="J4:J33" si="3">$J$36*EXP(-$J$34*A4^$J$35)+$J$37*A4</f>
        <v>1.0136663887702799</v>
      </c>
      <c r="K4" s="90">
        <f>(B4-J4)*(B4-J4)</f>
        <v>1.8677018202043323E-4</v>
      </c>
      <c r="L4" s="90">
        <f t="shared" ref="L4:L33" si="4">$L$36*EXP(-$L$34*A4)+$L$37</f>
        <v>0.99997332403943884</v>
      </c>
      <c r="M4" s="90">
        <f>(B4-L4)*(B4-L4)</f>
        <v>7.1160687186067951E-10</v>
      </c>
      <c r="N4" s="90">
        <f t="shared" ref="N4:N33" si="5">$N$36*EXP(-$N$34*A4)+(1-$N$36)*EXP(-$N$35*A4)</f>
        <v>1</v>
      </c>
      <c r="O4" s="90">
        <f>(B4-N4)*(B4-N4)</f>
        <v>0</v>
      </c>
      <c r="P4" s="90">
        <f t="shared" ref="P4:P33" si="6">$P$36*EXP(-$P$34*A4)+$P$37*EXP(-$P$35*A4)</f>
        <v>1.0079969929923085</v>
      </c>
      <c r="Q4" s="90">
        <f>(B4-P4)*(B4-P4)</f>
        <v>6.395189691903115E-5</v>
      </c>
    </row>
    <row r="5" spans="1:17" x14ac:dyDescent="0.35">
      <c r="A5" s="92">
        <v>1</v>
      </c>
      <c r="B5" s="2">
        <v>0.76198580300821528</v>
      </c>
      <c r="C5" s="91"/>
      <c r="D5" s="90">
        <f t="shared" si="0"/>
        <v>0.74844005382719148</v>
      </c>
      <c r="E5" s="90">
        <f t="shared" ref="E5:E33" si="7">(B5-D5)*(B5-D5)</f>
        <v>1.8348732087520702E-4</v>
      </c>
      <c r="F5" s="90">
        <f t="shared" si="1"/>
        <v>0.67771480248260219</v>
      </c>
      <c r="G5" s="90">
        <f t="shared" ref="G5:G33" si="8">(B5-F5)*(B5-F5)</f>
        <v>7.1016015295878821E-3</v>
      </c>
      <c r="H5" s="90">
        <f t="shared" si="2"/>
        <v>0.74843976846571381</v>
      </c>
      <c r="I5" s="90">
        <f t="shared" ref="I5:I33" si="9">(B5-H5)*(B5-H5)</f>
        <v>1.8349505182664309E-4</v>
      </c>
      <c r="J5" s="90">
        <f t="shared" si="3"/>
        <v>0.7071767240985255</v>
      </c>
      <c r="K5" s="90">
        <f t="shared" ref="K5:K33" si="10">(B5-J5)*(B5-J5)</f>
        <v>3.0040351309286008E-3</v>
      </c>
      <c r="L5" s="90">
        <f t="shared" si="4"/>
        <v>0.72847930986912535</v>
      </c>
      <c r="M5" s="90">
        <f t="shared" ref="M5:M33" si="11">(B5-L5)*(B5-L5)</f>
        <v>1.1226850824798808E-3</v>
      </c>
      <c r="N5" s="90">
        <f t="shared" si="5"/>
        <v>0.71675887010206174</v>
      </c>
      <c r="O5" s="90">
        <f t="shared" ref="O5:O32" si="12">(B5-N5)*(B5-N5)</f>
        <v>2.0454754600977136E-3</v>
      </c>
      <c r="P5" s="90">
        <f t="shared" si="6"/>
        <v>0.72459724929709413</v>
      </c>
      <c r="Q5" s="90">
        <f t="shared" ref="Q5:Q33" si="13">(B5-P5)*(B5-P5)</f>
        <v>1.3979039486093914E-3</v>
      </c>
    </row>
    <row r="6" spans="1:17" x14ac:dyDescent="0.35">
      <c r="A6" s="92">
        <f t="shared" ref="A6:A33" si="14">A5+1</f>
        <v>2</v>
      </c>
      <c r="B6" s="2">
        <v>0.50928765738159221</v>
      </c>
      <c r="C6" s="91"/>
      <c r="D6" s="90">
        <f t="shared" si="0"/>
        <v>0.56016251417284924</v>
      </c>
      <c r="E6" s="90">
        <f t="shared" si="7"/>
        <v>2.5882510535309112E-3</v>
      </c>
      <c r="F6" s="90">
        <f t="shared" si="1"/>
        <v>0.50999243546548156</v>
      </c>
      <c r="G6" s="90">
        <f t="shared" si="8"/>
        <v>4.9671214753075345E-7</v>
      </c>
      <c r="H6" s="90">
        <f t="shared" si="2"/>
        <v>0.56016240375925519</v>
      </c>
      <c r="I6" s="90">
        <f t="shared" si="9"/>
        <v>2.5882398189915326E-3</v>
      </c>
      <c r="J6" s="90">
        <f t="shared" si="3"/>
        <v>0.52268256977272354</v>
      </c>
      <c r="K6" s="90">
        <f t="shared" si="10"/>
        <v>1.7942367796608367E-4</v>
      </c>
      <c r="L6" s="90">
        <f t="shared" si="4"/>
        <v>0.53390235174047962</v>
      </c>
      <c r="M6" s="90">
        <f t="shared" si="11"/>
        <v>6.0588317838144382E-4</v>
      </c>
      <c r="N6" s="90">
        <f t="shared" si="5"/>
        <v>0.51961397647989249</v>
      </c>
      <c r="O6" s="90">
        <f t="shared" si="12"/>
        <v>1.0663286611992122E-4</v>
      </c>
      <c r="P6" s="90">
        <f t="shared" si="6"/>
        <v>0.52644705648080492</v>
      </c>
      <c r="Q6" s="90">
        <f t="shared" si="13"/>
        <v>2.9444497744606207E-4</v>
      </c>
    </row>
    <row r="7" spans="1:17" x14ac:dyDescent="0.35">
      <c r="A7" s="92">
        <f t="shared" si="14"/>
        <v>3</v>
      </c>
      <c r="B7" s="2">
        <v>0.33859853300374509</v>
      </c>
      <c r="C7" s="91"/>
      <c r="D7" s="90">
        <f t="shared" si="0"/>
        <v>0.41924806225950212</v>
      </c>
      <c r="E7" s="90">
        <f t="shared" si="7"/>
        <v>6.5043465691752081E-3</v>
      </c>
      <c r="F7" s="90">
        <f t="shared" si="1"/>
        <v>0.39528009949328874</v>
      </c>
      <c r="G7" s="90">
        <f t="shared" si="8"/>
        <v>3.212799979708557E-3</v>
      </c>
      <c r="H7" s="90">
        <f t="shared" si="2"/>
        <v>0.41924805683240668</v>
      </c>
      <c r="I7" s="90">
        <f t="shared" si="9"/>
        <v>6.5043456937898527E-3</v>
      </c>
      <c r="J7" s="90">
        <f t="shared" si="3"/>
        <v>0.39424550968080679</v>
      </c>
      <c r="K7" s="90">
        <f t="shared" si="10"/>
        <v>3.0965860132974488E-3</v>
      </c>
      <c r="L7" s="90">
        <f t="shared" si="4"/>
        <v>0.39445105389033147</v>
      </c>
      <c r="M7" s="90">
        <f t="shared" si="11"/>
        <v>3.1195040893865675E-3</v>
      </c>
      <c r="N7" s="90">
        <f t="shared" si="5"/>
        <v>0.3823948194482098</v>
      </c>
      <c r="O7" s="90">
        <f t="shared" si="12"/>
        <v>1.9181147063256029E-3</v>
      </c>
      <c r="P7" s="90">
        <f t="shared" si="6"/>
        <v>0.38769568361105666</v>
      </c>
      <c r="Q7" s="90">
        <f t="shared" si="13"/>
        <v>2.4105301977570348E-3</v>
      </c>
    </row>
    <row r="8" spans="1:17" x14ac:dyDescent="0.35">
      <c r="A8" s="92">
        <f t="shared" si="14"/>
        <v>4</v>
      </c>
      <c r="B8" s="2">
        <v>0.28866383897722098</v>
      </c>
      <c r="C8" s="91"/>
      <c r="D8" s="90">
        <f t="shared" si="0"/>
        <v>0.3137820422844475</v>
      </c>
      <c r="E8" s="90">
        <f t="shared" si="7"/>
        <v>6.3092413738316565E-4</v>
      </c>
      <c r="F8" s="90">
        <f t="shared" si="1"/>
        <v>0.3117668329424701</v>
      </c>
      <c r="G8" s="90">
        <f t="shared" si="8"/>
        <v>5.3374833015833721E-4</v>
      </c>
      <c r="H8" s="90">
        <f t="shared" si="2"/>
        <v>0.31378209601030327</v>
      </c>
      <c r="I8" s="90">
        <f t="shared" si="9"/>
        <v>6.3092683637998802E-4</v>
      </c>
      <c r="J8" s="90">
        <f t="shared" si="3"/>
        <v>0.30161398609747087</v>
      </c>
      <c r="K8" s="90">
        <f t="shared" si="10"/>
        <v>1.6770631043611648E-4</v>
      </c>
      <c r="L8" s="90">
        <f t="shared" si="4"/>
        <v>0.29450774786314271</v>
      </c>
      <c r="M8" s="90">
        <f t="shared" si="11"/>
        <v>3.4151271066955E-5</v>
      </c>
      <c r="N8" s="90">
        <f t="shared" si="5"/>
        <v>0.28688589344695203</v>
      </c>
      <c r="O8" s="90">
        <f t="shared" si="12"/>
        <v>3.1610903086033124E-6</v>
      </c>
      <c r="P8" s="90">
        <f t="shared" si="6"/>
        <v>0.29033844530460617</v>
      </c>
      <c r="Q8" s="90">
        <f t="shared" si="13"/>
        <v>2.8043063517185392E-6</v>
      </c>
    </row>
    <row r="9" spans="1:17" x14ac:dyDescent="0.35">
      <c r="A9" s="92">
        <f t="shared" si="14"/>
        <v>5</v>
      </c>
      <c r="B9" s="2">
        <v>0.23997855184247532</v>
      </c>
      <c r="C9" s="91"/>
      <c r="D9" s="90">
        <f t="shared" si="0"/>
        <v>0.2348470486173779</v>
      </c>
      <c r="E9" s="90">
        <f t="shared" si="7"/>
        <v>2.6332325349185247E-5</v>
      </c>
      <c r="F9" s="90">
        <f t="shared" si="1"/>
        <v>0.24891457116275678</v>
      </c>
      <c r="G9" s="90">
        <f t="shared" si="8"/>
        <v>7.9852441292443485E-5</v>
      </c>
      <c r="H9" s="90">
        <f t="shared" si="2"/>
        <v>0.23484713207860614</v>
      </c>
      <c r="I9" s="90">
        <f t="shared" si="9"/>
        <v>2.6331468793027315E-5</v>
      </c>
      <c r="J9" s="90">
        <f t="shared" si="3"/>
        <v>0.23355652217643755</v>
      </c>
      <c r="K9" s="90">
        <f t="shared" si="10"/>
        <v>4.1242465031469274E-5</v>
      </c>
      <c r="L9" s="90">
        <f t="shared" si="4"/>
        <v>0.22287941185168486</v>
      </c>
      <c r="M9" s="90">
        <f t="shared" si="11"/>
        <v>2.9238058842464968E-4</v>
      </c>
      <c r="N9" s="90">
        <f t="shared" si="5"/>
        <v>0.22040862348524004</v>
      </c>
      <c r="O9" s="90">
        <f t="shared" si="12"/>
        <v>3.8298209590732166E-4</v>
      </c>
      <c r="P9" s="90">
        <f t="shared" si="6"/>
        <v>0.22183507418394594</v>
      </c>
      <c r="Q9" s="90">
        <f t="shared" si="13"/>
        <v>3.2918578154555507E-4</v>
      </c>
    </row>
    <row r="10" spans="1:17" x14ac:dyDescent="0.35">
      <c r="A10" s="92">
        <f t="shared" si="14"/>
        <v>6</v>
      </c>
      <c r="B10" s="2">
        <v>0.19469151826245754</v>
      </c>
      <c r="C10" s="91"/>
      <c r="D10" s="90">
        <f t="shared" si="0"/>
        <v>0.17576893770834737</v>
      </c>
      <c r="E10" s="90">
        <f t="shared" si="7"/>
        <v>3.580640548267883E-4</v>
      </c>
      <c r="F10" s="90">
        <f t="shared" si="1"/>
        <v>0.20058275387115929</v>
      </c>
      <c r="G10" s="90">
        <f t="shared" si="8"/>
        <v>3.4706656997235481E-5</v>
      </c>
      <c r="H10" s="90">
        <f t="shared" si="2"/>
        <v>0.17576903254459517</v>
      </c>
      <c r="I10" s="90">
        <f t="shared" si="9"/>
        <v>3.5806046574270536E-4</v>
      </c>
      <c r="J10" s="90">
        <f t="shared" si="3"/>
        <v>0.18297981997301879</v>
      </c>
      <c r="K10" s="90">
        <f t="shared" si="10"/>
        <v>1.3716387682284237E-4</v>
      </c>
      <c r="L10" s="90">
        <f t="shared" si="4"/>
        <v>0.17154412263907295</v>
      </c>
      <c r="M10" s="90">
        <f t="shared" si="11"/>
        <v>5.3580192414548369E-4</v>
      </c>
      <c r="N10" s="90">
        <f t="shared" si="5"/>
        <v>0.17413831549848552</v>
      </c>
      <c r="O10" s="90">
        <f t="shared" si="12"/>
        <v>4.2243414385694699E-4</v>
      </c>
      <c r="P10" s="90">
        <f t="shared" si="6"/>
        <v>0.17345103284781899</v>
      </c>
      <c r="Q10" s="90">
        <f t="shared" si="13"/>
        <v>4.5115822064947293E-4</v>
      </c>
    </row>
    <row r="11" spans="1:17" x14ac:dyDescent="0.35">
      <c r="A11" s="92">
        <f t="shared" si="14"/>
        <v>7</v>
      </c>
      <c r="B11" s="2">
        <v>0.15268114998361174</v>
      </c>
      <c r="C11" s="91"/>
      <c r="D11" s="90">
        <f t="shared" si="0"/>
        <v>0.13155251319958378</v>
      </c>
      <c r="E11" s="90">
        <f t="shared" si="7"/>
        <v>4.4641929235137936E-4</v>
      </c>
      <c r="F11" s="90">
        <f t="shared" si="1"/>
        <v>0.16283780083246691</v>
      </c>
      <c r="G11" s="90">
        <f t="shared" si="8"/>
        <v>1.0315755646555044E-4</v>
      </c>
      <c r="H11" s="90">
        <f t="shared" si="2"/>
        <v>0.13155260840622954</v>
      </c>
      <c r="I11" s="90">
        <f t="shared" si="9"/>
        <v>4.4641526918716824E-4</v>
      </c>
      <c r="J11" s="90">
        <f t="shared" si="3"/>
        <v>0.14511618500044846</v>
      </c>
      <c r="K11" s="90">
        <f t="shared" si="10"/>
        <v>5.7228695196486608E-5</v>
      </c>
      <c r="L11" s="90">
        <f t="shared" si="4"/>
        <v>0.13475265064227887</v>
      </c>
      <c r="M11" s="90">
        <f t="shared" si="11"/>
        <v>3.21431088632173E-4</v>
      </c>
      <c r="N11" s="90">
        <f t="shared" si="5"/>
        <v>0.14193269991857066</v>
      </c>
      <c r="O11" s="90">
        <f t="shared" si="12"/>
        <v>1.1552917880068152E-4</v>
      </c>
      <c r="P11" s="90">
        <f t="shared" si="6"/>
        <v>0.1391023178449633</v>
      </c>
      <c r="Q11" s="90">
        <f t="shared" si="13"/>
        <v>1.8438468224959173E-4</v>
      </c>
    </row>
    <row r="12" spans="1:17" x14ac:dyDescent="0.35">
      <c r="A12" s="92">
        <f t="shared" si="14"/>
        <v>8</v>
      </c>
      <c r="B12" s="2">
        <v>0.12093598817404416</v>
      </c>
      <c r="C12" s="91"/>
      <c r="D12" s="90">
        <f t="shared" si="0"/>
        <v>9.8459170060198789E-2</v>
      </c>
      <c r="E12" s="90">
        <f t="shared" si="7"/>
        <v>5.0520735252288743E-4</v>
      </c>
      <c r="F12" s="90">
        <f t="shared" si="1"/>
        <v>0.13300983944816319</v>
      </c>
      <c r="G12" s="90">
        <f t="shared" si="8"/>
        <v>1.4577788458954572E-4</v>
      </c>
      <c r="H12" s="90">
        <f t="shared" si="2"/>
        <v>9.8459259449425351E-2</v>
      </c>
      <c r="I12" s="90">
        <f t="shared" si="9"/>
        <v>5.0520333416010439E-4</v>
      </c>
      <c r="J12" s="90">
        <f t="shared" si="3"/>
        <v>0.11664095824240869</v>
      </c>
      <c r="K12" s="90">
        <f t="shared" si="10"/>
        <v>1.844728211364458E-5</v>
      </c>
      <c r="L12" s="90">
        <f t="shared" si="4"/>
        <v>0.10838458235138609</v>
      </c>
      <c r="M12" s="90">
        <f t="shared" si="11"/>
        <v>1.5753778812505485E-4</v>
      </c>
      <c r="N12" s="90">
        <f t="shared" si="5"/>
        <v>0.11951656049762351</v>
      </c>
      <c r="O12" s="90">
        <f t="shared" si="12"/>
        <v>2.014774928588944E-6</v>
      </c>
      <c r="P12" s="90">
        <f t="shared" si="6"/>
        <v>0.11455092120590457</v>
      </c>
      <c r="Q12" s="90">
        <f t="shared" si="13"/>
        <v>4.0769080187627313E-5</v>
      </c>
    </row>
    <row r="13" spans="1:17" x14ac:dyDescent="0.35">
      <c r="A13" s="92">
        <f t="shared" si="14"/>
        <v>9</v>
      </c>
      <c r="B13" s="2">
        <v>0.11708507281218214</v>
      </c>
      <c r="C13" s="91"/>
      <c r="D13" s="90">
        <f t="shared" si="0"/>
        <v>7.3690786539635761E-2</v>
      </c>
      <c r="E13" s="90">
        <f t="shared" si="7"/>
        <v>1.8830640811037071E-3</v>
      </c>
      <c r="F13" s="90">
        <f t="shared" si="1"/>
        <v>0.10921425648445396</v>
      </c>
      <c r="G13" s="90">
        <f t="shared" si="8"/>
        <v>6.1949749664832516E-5</v>
      </c>
      <c r="H13" s="90">
        <f t="shared" si="2"/>
        <v>7.3690867013399303E-2</v>
      </c>
      <c r="I13" s="90">
        <f t="shared" si="9"/>
        <v>1.883057096907118E-3</v>
      </c>
      <c r="J13" s="90">
        <f t="shared" si="3"/>
        <v>9.5178401829438916E-2</v>
      </c>
      <c r="K13" s="90">
        <f t="shared" si="10"/>
        <v>4.7990223354616395E-4</v>
      </c>
      <c r="L13" s="90">
        <f t="shared" si="4"/>
        <v>8.9486859926641321E-2</v>
      </c>
      <c r="M13" s="90">
        <f t="shared" si="11"/>
        <v>7.6166135447563121E-4</v>
      </c>
      <c r="N13" s="90">
        <f t="shared" si="5"/>
        <v>0.1039142098674211</v>
      </c>
      <c r="O13" s="90">
        <f t="shared" si="12"/>
        <v>1.7347163070967941E-4</v>
      </c>
      <c r="P13" s="90">
        <f t="shared" si="6"/>
        <v>9.6844507825460946E-2</v>
      </c>
      <c r="Q13" s="90">
        <f t="shared" si="13"/>
        <v>4.0968047098168393E-4</v>
      </c>
    </row>
    <row r="14" spans="1:17" x14ac:dyDescent="0.35">
      <c r="A14" s="92">
        <f t="shared" si="14"/>
        <v>10</v>
      </c>
      <c r="B14" s="2">
        <v>9.1416086899827345E-2</v>
      </c>
      <c r="C14" s="91"/>
      <c r="D14" s="90">
        <f t="shared" si="0"/>
        <v>5.5153136244293056E-2</v>
      </c>
      <c r="E14" s="90">
        <f t="shared" si="7"/>
        <v>1.3150015902457146E-3</v>
      </c>
      <c r="F14" s="90">
        <f t="shared" si="1"/>
        <v>9.0082348095218215E-2</v>
      </c>
      <c r="G14" s="90">
        <f t="shared" si="8"/>
        <v>1.7788591989201919E-6</v>
      </c>
      <c r="H14" s="90">
        <f t="shared" si="2"/>
        <v>5.5153206631376829E-2</v>
      </c>
      <c r="I14" s="90">
        <f t="shared" si="9"/>
        <v>1.3149964853639779E-3</v>
      </c>
      <c r="J14" s="90">
        <f t="shared" si="3"/>
        <v>7.9000851161601993E-2</v>
      </c>
      <c r="K14" s="90">
        <f t="shared" si="10"/>
        <v>1.5413807843570802E-4</v>
      </c>
      <c r="L14" s="90">
        <f t="shared" si="4"/>
        <v>7.5943057289948046E-2</v>
      </c>
      <c r="M14" s="90">
        <f t="shared" si="11"/>
        <v>2.3941464530820154E-4</v>
      </c>
      <c r="N14" s="90">
        <f t="shared" si="5"/>
        <v>9.3054474360945022E-2</v>
      </c>
      <c r="O14" s="90">
        <f t="shared" si="12"/>
        <v>2.6843134727476273E-6</v>
      </c>
      <c r="P14" s="90">
        <f t="shared" si="6"/>
        <v>8.3926177258514492E-2</v>
      </c>
      <c r="Q14" s="90">
        <f t="shared" si="13"/>
        <v>5.6098746435031227E-5</v>
      </c>
    </row>
    <row r="15" spans="1:17" x14ac:dyDescent="0.35">
      <c r="A15" s="92">
        <f t="shared" si="14"/>
        <v>11</v>
      </c>
      <c r="B15" s="2">
        <v>6.935458605502548E-2</v>
      </c>
      <c r="C15" s="91"/>
      <c r="D15" s="90">
        <f t="shared" si="0"/>
        <v>4.1278816259417137E-2</v>
      </c>
      <c r="E15" s="90">
        <f t="shared" si="7"/>
        <v>7.8824884961599373E-4</v>
      </c>
      <c r="F15" s="90">
        <f t="shared" si="1"/>
        <v>7.4598320737567808E-2</v>
      </c>
      <c r="G15" s="90">
        <f t="shared" si="8"/>
        <v>2.7496753420897291E-5</v>
      </c>
      <c r="H15" s="90">
        <f t="shared" si="2"/>
        <v>4.1278876542058363E-2</v>
      </c>
      <c r="I15" s="90">
        <f t="shared" si="9"/>
        <v>7.8824546465651229E-4</v>
      </c>
      <c r="J15" s="90">
        <f t="shared" si="3"/>
        <v>6.683515652587485E-2</v>
      </c>
      <c r="K15" s="90">
        <f t="shared" si="10"/>
        <v>6.3475251523561634E-6</v>
      </c>
      <c r="L15" s="90">
        <f t="shared" si="4"/>
        <v>6.6236353712721741E-2</v>
      </c>
      <c r="M15" s="90">
        <f t="shared" si="11"/>
        <v>9.7233729405890653E-6</v>
      </c>
      <c r="N15" s="90">
        <f t="shared" si="5"/>
        <v>8.5495750802821333E-2</v>
      </c>
      <c r="O15" s="90">
        <f t="shared" si="12"/>
        <v>2.6053719941548757E-4</v>
      </c>
      <c r="P15" s="90">
        <f t="shared" si="6"/>
        <v>7.4362681012255669E-2</v>
      </c>
      <c r="Q15" s="90">
        <f t="shared" si="13"/>
        <v>2.5081015100634443E-5</v>
      </c>
    </row>
    <row r="16" spans="1:17" x14ac:dyDescent="0.35">
      <c r="A16" s="92">
        <f t="shared" si="14"/>
        <v>12</v>
      </c>
      <c r="B16" s="2">
        <v>4.474960313381527E-2</v>
      </c>
      <c r="C16" s="91"/>
      <c r="D16" s="90">
        <f t="shared" si="0"/>
        <v>3.08947194631209E-2</v>
      </c>
      <c r="E16" s="90">
        <f t="shared" si="7"/>
        <v>1.9195780152847351E-4</v>
      </c>
      <c r="F16" s="90">
        <f t="shared" si="1"/>
        <v>6.1995288767158811E-2</v>
      </c>
      <c r="G16" s="90">
        <f t="shared" si="8"/>
        <v>2.974136729641118E-4</v>
      </c>
      <c r="H16" s="90">
        <f t="shared" si="2"/>
        <v>3.0894770270802643E-2</v>
      </c>
      <c r="I16" s="90">
        <f t="shared" si="9"/>
        <v>1.9195639366201468E-4</v>
      </c>
      <c r="J16" s="90">
        <f t="shared" si="3"/>
        <v>5.773325613728434E-2</v>
      </c>
      <c r="K16" s="90">
        <f t="shared" si="10"/>
        <v>1.685752453144914E-4</v>
      </c>
      <c r="L16" s="90">
        <f t="shared" si="4"/>
        <v>5.9279659432426066E-2</v>
      </c>
      <c r="M16" s="90">
        <f t="shared" si="11"/>
        <v>2.1112253604079923E-4</v>
      </c>
      <c r="N16" s="90">
        <f t="shared" si="5"/>
        <v>8.0234637233889322E-2</v>
      </c>
      <c r="O16" s="90">
        <f t="shared" si="12"/>
        <v>1.2591876450834183E-3</v>
      </c>
      <c r="P16" s="90">
        <f t="shared" si="6"/>
        <v>6.7155138321731034E-2</v>
      </c>
      <c r="Q16" s="90">
        <f t="shared" si="13"/>
        <v>5.020080070569315E-4</v>
      </c>
    </row>
    <row r="17" spans="1:17" x14ac:dyDescent="0.35">
      <c r="A17" s="92">
        <f t="shared" si="14"/>
        <v>13</v>
      </c>
      <c r="B17" s="2">
        <v>5.5070862988001346E-2</v>
      </c>
      <c r="C17" s="91"/>
      <c r="D17" s="90">
        <f t="shared" si="0"/>
        <v>2.3122845497954181E-2</v>
      </c>
      <c r="E17" s="90">
        <f t="shared" si="7"/>
        <v>1.0206758215443596E-3</v>
      </c>
      <c r="F17" s="90">
        <f t="shared" si="1"/>
        <v>5.1686182391599014E-2</v>
      </c>
      <c r="G17" s="90">
        <f t="shared" si="8"/>
        <v>1.1456062739662441E-5</v>
      </c>
      <c r="H17" s="90">
        <f t="shared" si="2"/>
        <v>2.3122887782887201E-2</v>
      </c>
      <c r="I17" s="90">
        <f t="shared" si="9"/>
        <v>1.0206731197065881E-3</v>
      </c>
      <c r="J17" s="90">
        <f t="shared" si="3"/>
        <v>5.0983149564299952E-2</v>
      </c>
      <c r="K17" s="90">
        <f t="shared" si="10"/>
        <v>1.6709401034308567E-5</v>
      </c>
      <c r="L17" s="90">
        <f t="shared" si="4"/>
        <v>5.4293868435053516E-2</v>
      </c>
      <c r="M17" s="90">
        <f t="shared" si="11"/>
        <v>6.0372053531059744E-7</v>
      </c>
      <c r="N17" s="90">
        <f t="shared" si="5"/>
        <v>7.6572733769321888E-2</v>
      </c>
      <c r="O17" s="90">
        <f t="shared" si="12"/>
        <v>4.6233044709660605E-4</v>
      </c>
      <c r="P17" s="90">
        <f t="shared" si="6"/>
        <v>6.1607208108917358E-2</v>
      </c>
      <c r="Q17" s="90">
        <f t="shared" si="13"/>
        <v>4.2723807539722562E-5</v>
      </c>
    </row>
    <row r="18" spans="1:17" x14ac:dyDescent="0.35">
      <c r="A18" s="92">
        <f t="shared" si="14"/>
        <v>14</v>
      </c>
      <c r="B18" s="2">
        <v>4.1238334807647083E-2</v>
      </c>
      <c r="C18" s="91"/>
      <c r="D18" s="90">
        <f t="shared" si="0"/>
        <v>1.7306063729126665E-2</v>
      </c>
      <c r="E18" s="90">
        <f t="shared" si="7"/>
        <v>5.7275359897578483E-4</v>
      </c>
      <c r="F18" s="90">
        <f t="shared" si="1"/>
        <v>4.3216368128182643E-2</v>
      </c>
      <c r="G18" s="90">
        <f t="shared" si="8"/>
        <v>3.9126158171489352E-6</v>
      </c>
      <c r="H18" s="90">
        <f t="shared" si="2"/>
        <v>1.7306098564043592E-2</v>
      </c>
      <c r="I18" s="90">
        <f t="shared" si="9"/>
        <v>5.7275193161964854E-4</v>
      </c>
      <c r="J18" s="90">
        <f t="shared" si="3"/>
        <v>4.6046327606531601E-2</v>
      </c>
      <c r="K18" s="90">
        <f t="shared" si="10"/>
        <v>2.3116794754125382E-5</v>
      </c>
      <c r="L18" s="90">
        <f t="shared" si="4"/>
        <v>5.0720603480764841E-2</v>
      </c>
      <c r="M18" s="90">
        <f t="shared" si="11"/>
        <v>8.9913419189190403E-5</v>
      </c>
      <c r="N18" s="90">
        <f t="shared" si="5"/>
        <v>7.4023931731860254E-2</v>
      </c>
      <c r="O18" s="90">
        <f t="shared" si="12"/>
        <v>1.0748953656769761E-3</v>
      </c>
      <c r="P18" s="90">
        <f t="shared" si="6"/>
        <v>5.7233276388918904E-2</v>
      </c>
      <c r="Q18" s="90">
        <f t="shared" si="13"/>
        <v>2.5583815618829828E-4</v>
      </c>
    </row>
    <row r="19" spans="1:17" x14ac:dyDescent="0.35">
      <c r="A19" s="92">
        <f t="shared" si="14"/>
        <v>15</v>
      </c>
      <c r="B19" s="2">
        <v>8.2756897975770849E-2</v>
      </c>
      <c r="C19" s="91"/>
      <c r="D19" s="90">
        <f t="shared" si="0"/>
        <v>1.2952551268964359E-2</v>
      </c>
      <c r="E19" s="90">
        <f t="shared" si="7"/>
        <v>4.8726468191640461E-3</v>
      </c>
      <c r="F19" s="90">
        <f t="shared" si="1"/>
        <v>3.6230317324893568E-2</v>
      </c>
      <c r="G19" s="90">
        <f t="shared" si="8"/>
        <v>2.1647227070625882E-3</v>
      </c>
      <c r="H19" s="90">
        <f t="shared" si="2"/>
        <v>1.2952579726224621E-2</v>
      </c>
      <c r="I19" s="90">
        <f t="shared" si="9"/>
        <v>4.8726428462839318E-3</v>
      </c>
      <c r="J19" s="90">
        <f t="shared" si="3"/>
        <v>4.251304658612283E-2</v>
      </c>
      <c r="K19" s="90">
        <f t="shared" si="10"/>
        <v>1.6195675746720748E-3</v>
      </c>
      <c r="L19" s="90">
        <f t="shared" si="4"/>
        <v>4.8159681364238822E-2</v>
      </c>
      <c r="M19" s="90">
        <f t="shared" si="11"/>
        <v>1.1969673972652675E-3</v>
      </c>
      <c r="N19" s="90">
        <f t="shared" si="5"/>
        <v>7.2249883920652874E-2</v>
      </c>
      <c r="O19" s="90">
        <f t="shared" si="12"/>
        <v>1.1039734435444667E-4</v>
      </c>
      <c r="P19" s="90">
        <f t="shared" si="6"/>
        <v>5.3694512503528233E-2</v>
      </c>
      <c r="Q19" s="90">
        <f t="shared" si="13"/>
        <v>8.4462224933721868E-4</v>
      </c>
    </row>
    <row r="20" spans="1:17" x14ac:dyDescent="0.35">
      <c r="A20" s="92">
        <f t="shared" si="14"/>
        <v>16</v>
      </c>
      <c r="B20" s="2">
        <v>3.5065495301474264E-2</v>
      </c>
      <c r="C20" s="91"/>
      <c r="D20" s="90">
        <f t="shared" si="0"/>
        <v>9.6942081689431452E-3</v>
      </c>
      <c r="E20" s="90">
        <f t="shared" si="7"/>
        <v>6.4370221076133906E-4</v>
      </c>
      <c r="F20" s="90">
        <f t="shared" si="1"/>
        <v>3.0447659503998938E-2</v>
      </c>
      <c r="G20" s="90">
        <f t="shared" si="8"/>
        <v>2.1324407452444581E-5</v>
      </c>
      <c r="H20" s="90">
        <f t="shared" si="2"/>
        <v>9.6942312528356233E-3</v>
      </c>
      <c r="I20" s="90">
        <f t="shared" si="9"/>
        <v>6.4370103942574348E-4</v>
      </c>
      <c r="J20" s="90">
        <f t="shared" si="3"/>
        <v>4.0069919718968547E-2</v>
      </c>
      <c r="K20" s="90">
        <f t="shared" si="10"/>
        <v>2.5044263750412989E-5</v>
      </c>
      <c r="L20" s="90">
        <f t="shared" si="4"/>
        <v>4.6324294912125683E-2</v>
      </c>
      <c r="M20" s="90">
        <f t="shared" si="11"/>
        <v>1.2676056867280452E-4</v>
      </c>
      <c r="N20" s="90">
        <f t="shared" si="5"/>
        <v>7.1015089852619243E-2</v>
      </c>
      <c r="O20" s="90">
        <f t="shared" si="12"/>
        <v>1.2923733483917127E-3</v>
      </c>
      <c r="P20" s="90">
        <f t="shared" si="6"/>
        <v>5.075433465539278E-2</v>
      </c>
      <c r="Q20" s="90">
        <f t="shared" si="13"/>
        <v>2.4613968027306236E-4</v>
      </c>
    </row>
    <row r="21" spans="1:17" x14ac:dyDescent="0.35">
      <c r="A21" s="92">
        <f t="shared" si="14"/>
        <v>17</v>
      </c>
      <c r="B21" s="2">
        <v>3.0599625362393509E-2</v>
      </c>
      <c r="C21" s="91"/>
      <c r="D21" s="90">
        <f t="shared" si="0"/>
        <v>7.2555336837758083E-3</v>
      </c>
      <c r="E21" s="90">
        <f t="shared" si="7"/>
        <v>5.4494661629970824E-4</v>
      </c>
      <c r="F21" s="90">
        <f t="shared" si="1"/>
        <v>2.5645673133683218E-2</v>
      </c>
      <c r="G21" s="90">
        <f t="shared" si="8"/>
        <v>2.4541642684343662E-5</v>
      </c>
      <c r="H21" s="90">
        <f t="shared" si="2"/>
        <v>7.255552296905058E-3</v>
      </c>
      <c r="I21" s="90">
        <f t="shared" si="9"/>
        <v>5.4494574728686338E-4</v>
      </c>
      <c r="J21" s="90">
        <f t="shared" si="3"/>
        <v>3.8476169038187145E-2</v>
      </c>
      <c r="K21" s="90">
        <f t="shared" si="10"/>
        <v>6.2039940276684727E-5</v>
      </c>
      <c r="L21" s="90">
        <f t="shared" si="4"/>
        <v>4.500889238314517E-2</v>
      </c>
      <c r="M21" s="90">
        <f t="shared" si="11"/>
        <v>2.0762697607532143E-4</v>
      </c>
      <c r="N21" s="90">
        <f t="shared" si="5"/>
        <v>7.0155633652612223E-2</v>
      </c>
      <c r="O21" s="90">
        <f t="shared" si="12"/>
        <v>1.5646777918558517E-3</v>
      </c>
      <c r="P21" s="90">
        <f t="shared" si="6"/>
        <v>4.8247393095764299E-2</v>
      </c>
      <c r="Q21" s="90">
        <f t="shared" si="13"/>
        <v>3.1144370597100318E-4</v>
      </c>
    </row>
    <row r="22" spans="1:17" x14ac:dyDescent="0.35">
      <c r="A22" s="92">
        <f t="shared" si="14"/>
        <v>18</v>
      </c>
      <c r="B22" s="2">
        <v>1.9899187522078213E-2</v>
      </c>
      <c r="C22" s="91"/>
      <c r="D22" s="90">
        <f t="shared" si="0"/>
        <v>5.4303320208301635E-3</v>
      </c>
      <c r="E22" s="90">
        <f t="shared" si="7"/>
        <v>2.0934777951599594E-4</v>
      </c>
      <c r="F22" s="90">
        <f t="shared" si="1"/>
        <v>2.1646290993260847E-2</v>
      </c>
      <c r="G22" s="90">
        <f t="shared" si="8"/>
        <v>3.0523705390184104E-6</v>
      </c>
      <c r="H22" s="90">
        <f t="shared" si="2"/>
        <v>5.4303469517220197E-3</v>
      </c>
      <c r="I22" s="90">
        <f t="shared" si="9"/>
        <v>2.0934734745038533E-4</v>
      </c>
      <c r="J22" s="90">
        <f t="shared" si="3"/>
        <v>3.7546059480206777E-2</v>
      </c>
      <c r="K22" s="90">
        <f t="shared" si="10"/>
        <v>3.1141208990658425E-4</v>
      </c>
      <c r="L22" s="90">
        <f t="shared" si="4"/>
        <v>4.4066156965622501E-2</v>
      </c>
      <c r="M22" s="90">
        <f t="shared" si="11"/>
        <v>5.8404241208520331E-4</v>
      </c>
      <c r="N22" s="90">
        <f t="shared" si="5"/>
        <v>6.9557424624197617E-2</v>
      </c>
      <c r="O22" s="90">
        <f t="shared" si="12"/>
        <v>2.4659405120903083E-3</v>
      </c>
      <c r="P22" s="90">
        <f t="shared" si="6"/>
        <v>4.605796772131656E-2</v>
      </c>
      <c r="Q22" s="90">
        <f t="shared" si="13"/>
        <v>6.8428178151206428E-4</v>
      </c>
    </row>
    <row r="23" spans="1:17" x14ac:dyDescent="0.35">
      <c r="A23" s="92">
        <f t="shared" si="14"/>
        <v>19</v>
      </c>
      <c r="B23" s="2">
        <v>3.0036417998384413E-2</v>
      </c>
      <c r="C23" s="91"/>
      <c r="D23" s="90">
        <f t="shared" si="0"/>
        <v>4.0642779899696503E-3</v>
      </c>
      <c r="E23" s="90">
        <f t="shared" si="7"/>
        <v>6.7455205661669877E-4</v>
      </c>
      <c r="F23" s="90">
        <f t="shared" si="1"/>
        <v>1.8306331767629611E-2</v>
      </c>
      <c r="G23" s="90">
        <f t="shared" si="8"/>
        <v>1.3759492298094338E-4</v>
      </c>
      <c r="H23" s="90">
        <f t="shared" si="2"/>
        <v>4.0642899133475135E-3</v>
      </c>
      <c r="I23" s="90">
        <f t="shared" si="9"/>
        <v>6.7455143726556242E-4</v>
      </c>
      <c r="J23" s="90">
        <f t="shared" si="3"/>
        <v>3.7135801660847713E-2</v>
      </c>
      <c r="K23" s="90">
        <f t="shared" si="10"/>
        <v>5.0401248386850822E-5</v>
      </c>
      <c r="L23" s="90">
        <f t="shared" si="4"/>
        <v>4.3390508220944736E-2</v>
      </c>
      <c r="M23" s="90">
        <f t="shared" si="11"/>
        <v>1.7833172567228121E-4</v>
      </c>
      <c r="N23" s="90">
        <f t="shared" si="5"/>
        <v>6.9141051990346342E-2</v>
      </c>
      <c r="O23" s="90">
        <f t="shared" si="12"/>
        <v>1.5291723996453043E-3</v>
      </c>
      <c r="P23" s="90">
        <f t="shared" si="6"/>
        <v>4.4104922370308497E-2</v>
      </c>
      <c r="Q23" s="90">
        <f t="shared" si="13"/>
        <v>1.9792281526284707E-4</v>
      </c>
    </row>
    <row r="24" spans="1:17" x14ac:dyDescent="0.35">
      <c r="A24" s="92">
        <f t="shared" si="14"/>
        <v>20</v>
      </c>
      <c r="B24" s="2">
        <v>5.4144535445972246E-2</v>
      </c>
      <c r="C24" s="91"/>
      <c r="D24" s="90">
        <f t="shared" si="0"/>
        <v>3.0418684375815527E-3</v>
      </c>
      <c r="E24" s="90">
        <f t="shared" si="7"/>
        <v>2.6114825753704627E-3</v>
      </c>
      <c r="F24" s="90">
        <f t="shared" si="1"/>
        <v>1.5510074741213674E-2</v>
      </c>
      <c r="G24" s="90">
        <f t="shared" si="8"/>
        <v>1.4926215539475343E-3</v>
      </c>
      <c r="H24" s="90">
        <f t="shared" si="2"/>
        <v>3.0418779217228796E-3</v>
      </c>
      <c r="I24" s="90">
        <f t="shared" si="9"/>
        <v>2.6114816060407208E-3</v>
      </c>
      <c r="J24" s="90">
        <f t="shared" si="3"/>
        <v>3.7133719099750669E-2</v>
      </c>
      <c r="K24" s="90">
        <f t="shared" si="10"/>
        <v>2.893678727648792E-4</v>
      </c>
      <c r="L24" s="90">
        <f t="shared" si="4"/>
        <v>4.2906277738351602E-2</v>
      </c>
      <c r="M24" s="90">
        <f t="shared" si="11"/>
        <v>1.262984363028948E-4</v>
      </c>
      <c r="N24" s="90">
        <f t="shared" si="5"/>
        <v>6.8851243308120813E-2</v>
      </c>
      <c r="O24" s="90">
        <f t="shared" si="12"/>
        <v>2.1628725614258247E-4</v>
      </c>
      <c r="P24" s="90">
        <f t="shared" si="6"/>
        <v>4.2331225562382994E-2</v>
      </c>
      <c r="Q24" s="90">
        <f t="shared" si="13"/>
        <v>1.395542904057075E-4</v>
      </c>
    </row>
    <row r="25" spans="1:17" x14ac:dyDescent="0.35">
      <c r="A25" s="92">
        <f t="shared" si="14"/>
        <v>21</v>
      </c>
      <c r="B25" s="2">
        <v>4.9451958603715512E-2</v>
      </c>
      <c r="C25" s="91"/>
      <c r="D25" s="90">
        <f t="shared" si="0"/>
        <v>2.2766561771587726E-3</v>
      </c>
      <c r="E25" s="90">
        <f t="shared" si="7"/>
        <v>2.22550915903709E-3</v>
      </c>
      <c r="F25" s="90">
        <f t="shared" si="1"/>
        <v>1.316356023876575E-2</v>
      </c>
      <c r="G25" s="90">
        <f t="shared" si="8"/>
        <v>1.3168478558932886E-3</v>
      </c>
      <c r="H25" s="90">
        <f t="shared" si="2"/>
        <v>2.2766636947520167E-3</v>
      </c>
      <c r="I25" s="90">
        <f t="shared" si="9"/>
        <v>2.2255084497476768E-3</v>
      </c>
      <c r="J25" s="90">
        <f t="shared" si="3"/>
        <v>3.7452821799497459E-2</v>
      </c>
      <c r="K25" s="90">
        <f t="shared" si="10"/>
        <v>1.4397928404634024E-4</v>
      </c>
      <c r="L25" s="90">
        <f t="shared" si="4"/>
        <v>4.2559234748751722E-2</v>
      </c>
      <c r="M25" s="90">
        <f t="shared" si="11"/>
        <v>4.7509642140786896E-5</v>
      </c>
      <c r="N25" s="90">
        <f t="shared" si="5"/>
        <v>6.8649527187835874E-2</v>
      </c>
      <c r="O25" s="90">
        <f t="shared" si="12"/>
        <v>3.6854663954200505E-4</v>
      </c>
      <c r="P25" s="90">
        <f t="shared" si="6"/>
        <v>4.0696651565558191E-2</v>
      </c>
      <c r="Q25" s="90">
        <f t="shared" si="13"/>
        <v>7.665540133240713E-5</v>
      </c>
    </row>
    <row r="26" spans="1:17" x14ac:dyDescent="0.35">
      <c r="A26" s="92">
        <f t="shared" si="14"/>
        <v>22</v>
      </c>
      <c r="B26" s="2">
        <v>4.4991456351161876E-2</v>
      </c>
      <c r="C26" s="91"/>
      <c r="D26" s="90">
        <f t="shared" si="0"/>
        <v>1.7039406717787203E-3</v>
      </c>
      <c r="E26" s="90">
        <f t="shared" si="7"/>
        <v>1.8738090136928428E-3</v>
      </c>
      <c r="F26" s="90">
        <f t="shared" si="1"/>
        <v>1.1190176822716039E-2</v>
      </c>
      <c r="G26" s="90">
        <f t="shared" si="8"/>
        <v>1.1425264977601318E-3</v>
      </c>
      <c r="H26" s="90">
        <f t="shared" si="2"/>
        <v>1.7039466120541121E-3</v>
      </c>
      <c r="I26" s="90">
        <f t="shared" si="9"/>
        <v>1.8738084994133495E-3</v>
      </c>
      <c r="J26" s="90">
        <f t="shared" si="3"/>
        <v>3.8025167535286959E-2</v>
      </c>
      <c r="K26" s="90">
        <f t="shared" si="10"/>
        <v>4.8529179866183954E-5</v>
      </c>
      <c r="L26" s="90">
        <f t="shared" si="4"/>
        <v>4.2310512619600636E-2</v>
      </c>
      <c r="M26" s="90">
        <f t="shared" si="11"/>
        <v>7.1874592917975078E-6</v>
      </c>
      <c r="N26" s="90">
        <f t="shared" si="5"/>
        <v>6.850912631071121E-2</v>
      </c>
      <c r="O26" s="90">
        <f t="shared" si="12"/>
        <v>5.5308080032628914E-4</v>
      </c>
      <c r="P26" s="90">
        <f t="shared" si="6"/>
        <v>3.9172696427407387E-2</v>
      </c>
      <c r="Q26" s="90">
        <f t="shared" si="13"/>
        <v>3.3857967050291351E-5</v>
      </c>
    </row>
    <row r="27" spans="1:17" x14ac:dyDescent="0.35">
      <c r="A27" s="92">
        <f t="shared" si="14"/>
        <v>23</v>
      </c>
      <c r="B27" s="2">
        <v>3.818101795556865E-2</v>
      </c>
      <c r="C27" s="91"/>
      <c r="D27" s="90">
        <f t="shared" si="0"/>
        <v>1.2752974481044055E-3</v>
      </c>
      <c r="E27" s="90">
        <f t="shared" si="7"/>
        <v>1.362032206175067E-3</v>
      </c>
      <c r="F27" s="90">
        <f t="shared" si="1"/>
        <v>9.527218380462393E-3</v>
      </c>
      <c r="G27" s="90">
        <f t="shared" si="8"/>
        <v>8.210402300903594E-4</v>
      </c>
      <c r="H27" s="90">
        <f t="shared" si="2"/>
        <v>1.2753021289105858E-3</v>
      </c>
      <c r="I27" s="90">
        <f t="shared" si="9"/>
        <v>1.3620318606780398E-3</v>
      </c>
      <c r="J27" s="90">
        <f t="shared" si="3"/>
        <v>3.8797560333568418E-2</v>
      </c>
      <c r="K27" s="90">
        <f t="shared" si="10"/>
        <v>3.8012450386960888E-7</v>
      </c>
      <c r="L27" s="90">
        <f t="shared" si="4"/>
        <v>4.2132256036458662E-2</v>
      </c>
      <c r="M27" s="90">
        <f t="shared" si="11"/>
        <v>1.5612282371875389E-5</v>
      </c>
      <c r="N27" s="90">
        <f t="shared" si="5"/>
        <v>6.8411402805670915E-2</v>
      </c>
      <c r="O27" s="90">
        <f t="shared" si="12"/>
        <v>9.1387616818529261E-4</v>
      </c>
      <c r="P27" s="90">
        <f t="shared" si="6"/>
        <v>3.7739036641615174E-2</v>
      </c>
      <c r="Q27" s="90">
        <f t="shared" si="13"/>
        <v>1.9534748188404054E-7</v>
      </c>
    </row>
    <row r="28" spans="1:17" x14ac:dyDescent="0.35">
      <c r="A28" s="92">
        <f t="shared" si="14"/>
        <v>24</v>
      </c>
      <c r="B28" s="2">
        <v>3.6683478665977973E-2</v>
      </c>
      <c r="C28" s="91"/>
      <c r="D28" s="90">
        <f t="shared" si="0"/>
        <v>9.5448369070494138E-4</v>
      </c>
      <c r="E28" s="90">
        <f t="shared" si="7"/>
        <v>1.2765610819430854E-3</v>
      </c>
      <c r="F28" s="90">
        <f t="shared" si="1"/>
        <v>8.1231793412531554E-3</v>
      </c>
      <c r="G28" s="90">
        <f t="shared" si="8"/>
        <v>8.1569069751787689E-4</v>
      </c>
      <c r="H28" s="90">
        <f t="shared" si="2"/>
        <v>9.5448736979103369E-4</v>
      </c>
      <c r="I28" s="90">
        <f t="shared" si="9"/>
        <v>1.276560819043002E-3</v>
      </c>
      <c r="J28" s="90">
        <f t="shared" si="3"/>
        <v>3.9728255175779673E-2</v>
      </c>
      <c r="K28" s="90">
        <f t="shared" si="10"/>
        <v>9.2706639946402219E-6</v>
      </c>
      <c r="L28" s="90">
        <f t="shared" si="4"/>
        <v>4.2004501382934649E-2</v>
      </c>
      <c r="M28" s="90">
        <f t="shared" si="11"/>
        <v>2.8313282754369009E-5</v>
      </c>
      <c r="N28" s="90">
        <f t="shared" si="5"/>
        <v>6.8343384117804162E-2</v>
      </c>
      <c r="O28" s="90">
        <f t="shared" si="12"/>
        <v>1.0023496132185736E-3</v>
      </c>
      <c r="P28" s="90">
        <f t="shared" si="6"/>
        <v>3.6381062205086835E-2</v>
      </c>
      <c r="Q28" s="90">
        <f t="shared" si="13"/>
        <v>9.1455715817920921E-8</v>
      </c>
    </row>
    <row r="29" spans="1:17" x14ac:dyDescent="0.35">
      <c r="A29" s="92">
        <f t="shared" si="14"/>
        <v>25</v>
      </c>
      <c r="B29" s="2">
        <v>3.6683478665977973E-2</v>
      </c>
      <c r="C29" s="91"/>
      <c r="D29" s="90">
        <f t="shared" si="0"/>
        <v>7.1437382484838287E-4</v>
      </c>
      <c r="E29" s="90">
        <f t="shared" si="7"/>
        <v>1.2937765030721722E-3</v>
      </c>
      <c r="F29" s="90">
        <f t="shared" si="1"/>
        <v>6.9356165059916604E-3</v>
      </c>
      <c r="G29" s="90">
        <f t="shared" si="8"/>
        <v>8.8493530308954554E-4</v>
      </c>
      <c r="H29" s="90">
        <f t="shared" si="2"/>
        <v>7.1437670998703408E-4</v>
      </c>
      <c r="I29" s="90">
        <f t="shared" si="9"/>
        <v>1.2937762955204709E-3</v>
      </c>
      <c r="J29" s="90">
        <f t="shared" si="3"/>
        <v>4.0784423928521732E-2</v>
      </c>
      <c r="K29" s="90">
        <f t="shared" si="10"/>
        <v>1.6817752046380101E-5</v>
      </c>
      <c r="L29" s="90">
        <f t="shared" si="4"/>
        <v>4.191294094118625E-2</v>
      </c>
      <c r="M29" s="90">
        <f t="shared" si="11"/>
        <v>2.7347275687826528E-5</v>
      </c>
      <c r="N29" s="90">
        <f t="shared" si="5"/>
        <v>6.8296040933611094E-2</v>
      </c>
      <c r="O29" s="90">
        <f t="shared" si="12"/>
        <v>9.9935409312498129E-4</v>
      </c>
      <c r="P29" s="90">
        <f t="shared" si="6"/>
        <v>3.508815795531689E-2</v>
      </c>
      <c r="Q29" s="90">
        <f t="shared" si="13"/>
        <v>2.5450481698641823E-6</v>
      </c>
    </row>
    <row r="30" spans="1:17" x14ac:dyDescent="0.35">
      <c r="A30" s="92">
        <f t="shared" si="14"/>
        <v>26</v>
      </c>
      <c r="B30" s="2">
        <v>2.532241566149139E-2</v>
      </c>
      <c r="C30" s="91"/>
      <c r="D30" s="90">
        <f t="shared" si="0"/>
        <v>5.3466598392226E-4</v>
      </c>
      <c r="E30" s="90">
        <f t="shared" si="7"/>
        <v>6.1443253407782855E-4</v>
      </c>
      <c r="F30" s="90">
        <f t="shared" si="1"/>
        <v>5.9294492157306641E-3</v>
      </c>
      <c r="G30" s="90">
        <f t="shared" si="8"/>
        <v>3.7608714756640137E-4</v>
      </c>
      <c r="H30" s="90">
        <f t="shared" si="2"/>
        <v>5.3466824174281855E-4</v>
      </c>
      <c r="I30" s="90">
        <f t="shared" si="9"/>
        <v>6.1443242214525196E-4</v>
      </c>
      <c r="J30" s="90">
        <f t="shared" si="3"/>
        <v>4.194019991071396E-2</v>
      </c>
      <c r="K30" s="90">
        <f t="shared" si="10"/>
        <v>2.7615075335370973E-4</v>
      </c>
      <c r="L30" s="90">
        <f t="shared" si="4"/>
        <v>4.1847320517491959E-2</v>
      </c>
      <c r="M30" s="90">
        <f t="shared" si="11"/>
        <v>2.7307248049987119E-4</v>
      </c>
      <c r="N30" s="90">
        <f t="shared" si="5"/>
        <v>6.8263088561846291E-2</v>
      </c>
      <c r="O30" s="90">
        <f t="shared" si="12"/>
        <v>1.8439013891352737E-3</v>
      </c>
      <c r="P30" s="90">
        <f t="shared" si="6"/>
        <v>3.3852506067485223E-2</v>
      </c>
      <c r="Q30" s="90">
        <f t="shared" si="13"/>
        <v>7.276244233442803E-5</v>
      </c>
    </row>
    <row r="31" spans="1:17" x14ac:dyDescent="0.35">
      <c r="A31" s="92">
        <f t="shared" si="14"/>
        <v>27</v>
      </c>
      <c r="B31" s="2">
        <v>2.1307740609080493E-2</v>
      </c>
      <c r="C31" s="91"/>
      <c r="D31" s="90">
        <f t="shared" si="0"/>
        <v>4.0016543778634468E-4</v>
      </c>
      <c r="E31" s="90">
        <f t="shared" si="7"/>
        <v>4.3712669954331545E-4</v>
      </c>
      <c r="F31" s="90">
        <f t="shared" si="1"/>
        <v>5.0756010134408161E-3</v>
      </c>
      <c r="G31" s="90">
        <f t="shared" si="8"/>
        <v>2.6348235585233338E-4</v>
      </c>
      <c r="H31" s="90">
        <f t="shared" si="2"/>
        <v>4.00167201326518E-4</v>
      </c>
      <c r="I31" s="90">
        <f t="shared" si="9"/>
        <v>4.3712662580062115E-4</v>
      </c>
      <c r="J31" s="90">
        <f t="shared" si="3"/>
        <v>4.3175164201321635E-2</v>
      </c>
      <c r="K31" s="90">
        <f t="shared" si="10"/>
        <v>4.7818421456250447E-4</v>
      </c>
      <c r="L31" s="90">
        <f t="shared" si="4"/>
        <v>4.1800291037035205E-2</v>
      </c>
      <c r="M31" s="90">
        <f t="shared" si="11"/>
        <v>4.1994462304226682E-4</v>
      </c>
      <c r="N31" s="90">
        <f t="shared" si="5"/>
        <v>6.8240152656215247E-2</v>
      </c>
      <c r="O31" s="90">
        <f t="shared" si="12"/>
        <v>2.2026513005620396E-3</v>
      </c>
      <c r="P31" s="90">
        <f t="shared" si="6"/>
        <v>3.2668251532294544E-2</v>
      </c>
      <c r="Q31" s="90">
        <f t="shared" si="13"/>
        <v>1.2906120843646576E-4</v>
      </c>
    </row>
    <row r="32" spans="1:17" x14ac:dyDescent="0.35">
      <c r="A32" s="92">
        <f t="shared" si="14"/>
        <v>28</v>
      </c>
      <c r="B32" s="2">
        <v>2.9599660486155217E-2</v>
      </c>
      <c r="C32" s="91"/>
      <c r="D32" s="90">
        <f t="shared" si="0"/>
        <v>2.9949984179659353E-4</v>
      </c>
      <c r="E32" s="90">
        <f t="shared" si="7"/>
        <v>8.58499413785222E-4</v>
      </c>
      <c r="F32" s="90">
        <f t="shared" si="1"/>
        <v>4.3499090543480268E-3</v>
      </c>
      <c r="G32" s="90">
        <f t="shared" si="8"/>
        <v>6.3754994736804919E-4</v>
      </c>
      <c r="H32" s="90">
        <f t="shared" si="2"/>
        <v>2.995012168583674E-4</v>
      </c>
      <c r="I32" s="90">
        <f t="shared" si="9"/>
        <v>8.5849933320616197E-4</v>
      </c>
      <c r="J32" s="90">
        <f t="shared" si="3"/>
        <v>4.4473170497070537E-2</v>
      </c>
      <c r="K32" s="90">
        <f t="shared" si="10"/>
        <v>2.2122130004479824E-4</v>
      </c>
      <c r="L32" s="90">
        <f t="shared" si="4"/>
        <v>4.176658549373765E-2</v>
      </c>
      <c r="M32" s="90">
        <f t="shared" si="11"/>
        <v>1.4803406414013479E-4</v>
      </c>
      <c r="N32" s="90">
        <f t="shared" si="5"/>
        <v>6.8224188531663885E-2</v>
      </c>
      <c r="O32" s="90">
        <f t="shared" si="12"/>
        <v>1.4918541667382859E-3</v>
      </c>
      <c r="P32" s="90">
        <f t="shared" si="6"/>
        <v>3.1530920449995517E-2</v>
      </c>
      <c r="Q32" s="90">
        <f t="shared" si="13"/>
        <v>3.7297650479324382E-6</v>
      </c>
    </row>
    <row r="33" spans="1:17" x14ac:dyDescent="0.35">
      <c r="A33" s="92">
        <f t="shared" si="14"/>
        <v>29</v>
      </c>
      <c r="B33" s="2">
        <v>7.2304127906904589E-2</v>
      </c>
      <c r="C33" s="91"/>
      <c r="D33" s="90">
        <f t="shared" si="0"/>
        <v>2.2415767771547765E-4</v>
      </c>
      <c r="E33" s="90">
        <f t="shared" si="7"/>
        <v>5.195522108240788E-3</v>
      </c>
      <c r="F33" s="90">
        <f t="shared" si="1"/>
        <v>3.7322446729989456E-3</v>
      </c>
      <c r="G33" s="90">
        <f t="shared" si="8"/>
        <v>4.7021031702443898E-3</v>
      </c>
      <c r="H33" s="90">
        <f t="shared" si="2"/>
        <v>2.2415874814900435E-4</v>
      </c>
      <c r="I33" s="90">
        <f t="shared" si="9"/>
        <v>5.1955219539271567E-3</v>
      </c>
      <c r="J33" s="90">
        <f t="shared" si="3"/>
        <v>4.5821430359429059E-2</v>
      </c>
      <c r="K33" s="90">
        <f t="shared" si="10"/>
        <v>7.0133326939106648E-4</v>
      </c>
      <c r="L33" s="90">
        <f t="shared" si="4"/>
        <v>4.1742429078698615E-2</v>
      </c>
      <c r="M33" s="90">
        <f t="shared" si="11"/>
        <v>9.3401743526596638E-4</v>
      </c>
      <c r="N33" s="90">
        <f t="shared" si="5"/>
        <v>6.8213076989927054E-2</v>
      </c>
      <c r="O33" s="89">
        <f t="shared" ref="O33" si="15">ABS(B33-N33)</f>
        <v>4.0910509169775344E-3</v>
      </c>
      <c r="P33" s="90">
        <f t="shared" si="6"/>
        <v>3.0437014415768449E-2</v>
      </c>
      <c r="Q33" s="90">
        <f t="shared" si="13"/>
        <v>1.752855192079674E-3</v>
      </c>
    </row>
    <row r="34" spans="1:17" x14ac:dyDescent="0.35">
      <c r="B34" s="88" t="s">
        <v>108</v>
      </c>
      <c r="C34" s="87" t="s">
        <v>107</v>
      </c>
      <c r="D34" s="82">
        <v>0.28976416673692762</v>
      </c>
      <c r="E34" s="86">
        <f>SUM(E4:E33)</f>
        <v>4.1708680626324421E-2</v>
      </c>
      <c r="F34" s="82">
        <v>0.3890287248436925</v>
      </c>
      <c r="G34" s="86">
        <f>SUM(G4:G33)</f>
        <v>2.6420269614801904E-2</v>
      </c>
      <c r="H34" s="82">
        <v>0.28976398257180963</v>
      </c>
      <c r="I34" s="86">
        <f>SUM(I4:I33)</f>
        <v>4.1708634714341553E-2</v>
      </c>
      <c r="J34" s="82">
        <v>0.36224435514674502</v>
      </c>
      <c r="K34" s="86">
        <f>SUM(K4:K33)</f>
        <v>1.1991092443617265E-2</v>
      </c>
      <c r="L34" s="82">
        <v>0.3331123354624107</v>
      </c>
      <c r="M34" s="86">
        <f>SUM(M4:M33)</f>
        <v>1.1822880832007471E-2</v>
      </c>
      <c r="N34" s="82">
        <v>0</v>
      </c>
      <c r="O34" s="86">
        <f>SUM(O4:O33)</f>
        <v>2.8874964658090776E-2</v>
      </c>
      <c r="P34" s="82">
        <v>0.36175780315465539</v>
      </c>
      <c r="Q34" s="86">
        <f>SUM(Q4:Q33)</f>
        <v>1.0962281645428453E-2</v>
      </c>
    </row>
    <row r="35" spans="1:17" x14ac:dyDescent="0.35">
      <c r="B35" s="14"/>
      <c r="C35" s="56" t="s">
        <v>106</v>
      </c>
      <c r="D35" s="82"/>
      <c r="E35" s="82"/>
      <c r="F35" s="82">
        <v>0.79150002259439556</v>
      </c>
      <c r="G35" s="85"/>
      <c r="H35" s="84"/>
      <c r="I35" s="84"/>
      <c r="J35" s="82">
        <v>0.88354940708100205</v>
      </c>
      <c r="K35" s="82"/>
      <c r="L35" s="82">
        <v>0</v>
      </c>
      <c r="M35" s="82"/>
      <c r="N35" s="84">
        <v>0.36235962495467011</v>
      </c>
      <c r="O35" s="82"/>
      <c r="P35" s="82">
        <v>3.4983216676358453E-2</v>
      </c>
      <c r="Q35" s="14"/>
    </row>
    <row r="36" spans="1:17" x14ac:dyDescent="0.35">
      <c r="A36" s="83"/>
      <c r="B36" s="14"/>
      <c r="C36" s="56" t="s">
        <v>105</v>
      </c>
      <c r="D36" s="82"/>
      <c r="E36" s="82"/>
      <c r="F36" s="14"/>
      <c r="G36" s="14"/>
      <c r="H36" s="82">
        <v>0.99999943455997442</v>
      </c>
      <c r="I36" s="82"/>
      <c r="J36" s="82">
        <v>1.0136663887702799</v>
      </c>
      <c r="K36" s="82"/>
      <c r="L36" s="82">
        <v>0.95829200340663601</v>
      </c>
      <c r="M36" s="82"/>
      <c r="N36" s="82">
        <v>6.818763355815298E-2</v>
      </c>
      <c r="O36" s="82"/>
      <c r="P36" s="82">
        <v>0.92412189691788471</v>
      </c>
      <c r="Q36" s="14"/>
    </row>
    <row r="37" spans="1:17" x14ac:dyDescent="0.35">
      <c r="A37" s="80"/>
      <c r="B37" s="14"/>
      <c r="C37" s="56" t="s">
        <v>104</v>
      </c>
      <c r="D37" s="82"/>
      <c r="E37" s="82"/>
      <c r="F37" s="14"/>
      <c r="G37" s="14"/>
      <c r="H37" s="14"/>
      <c r="I37" s="14"/>
      <c r="J37" s="82">
        <v>1.5511350362698299E-3</v>
      </c>
      <c r="K37" s="82"/>
      <c r="L37" s="82">
        <v>4.1681320632802783E-2</v>
      </c>
      <c r="M37" s="82"/>
      <c r="N37" s="82"/>
      <c r="O37" s="82"/>
      <c r="P37" s="82">
        <v>8.3875096074423686E-2</v>
      </c>
      <c r="Q37" s="14"/>
    </row>
    <row r="38" spans="1:17" x14ac:dyDescent="0.35">
      <c r="A38" s="81"/>
      <c r="D38" s="3"/>
      <c r="E38" s="3"/>
      <c r="P38" s="3"/>
    </row>
    <row r="39" spans="1:17" x14ac:dyDescent="0.35">
      <c r="A39" s="80"/>
      <c r="B39" s="79" t="s">
        <v>103</v>
      </c>
      <c r="C39" s="79"/>
      <c r="D39" s="76" t="s">
        <v>102</v>
      </c>
      <c r="E39" s="76">
        <f>CORREL(B4:B33,D4:D33)</f>
        <v>0.99408374352845374</v>
      </c>
      <c r="F39" s="76" t="s">
        <v>102</v>
      </c>
      <c r="G39" s="76">
        <f>CORREL(B4:B33,F4:F33)</f>
        <v>0.99271713181903953</v>
      </c>
      <c r="H39" s="76" t="s">
        <v>102</v>
      </c>
      <c r="I39" s="76">
        <f>CORREL(B4:B33,H4:H33)</f>
        <v>0.99408372525664412</v>
      </c>
      <c r="J39" s="76" t="s">
        <v>102</v>
      </c>
      <c r="K39" s="78">
        <f>CORREL(B4:B33,J4:J33)</f>
        <v>0.99604852935281696</v>
      </c>
      <c r="L39" s="77" t="s">
        <v>102</v>
      </c>
      <c r="M39" s="186">
        <f>CORREL(B4:B33,L4:L33)</f>
        <v>0.99609985962704128</v>
      </c>
      <c r="N39" s="76" t="s">
        <v>102</v>
      </c>
      <c r="O39" s="76">
        <f>CORREL(B4:B33,N4:N33)</f>
        <v>0.9953572063504994</v>
      </c>
      <c r="P39" s="76" t="s">
        <v>102</v>
      </c>
      <c r="Q39" s="82">
        <f>CORREL(B4:B33,P4:P33)</f>
        <v>0.9963844015304808</v>
      </c>
    </row>
    <row r="41" spans="1:17" x14ac:dyDescent="0.35">
      <c r="N41">
        <f>1-N36</f>
        <v>0.93181236644184706</v>
      </c>
    </row>
  </sheetData>
  <mergeCells count="2">
    <mergeCell ref="B3:C3"/>
    <mergeCell ref="A1:A2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F18" workbookViewId="0">
      <selection activeCell="Q39" sqref="Q39"/>
    </sheetView>
  </sheetViews>
  <sheetFormatPr baseColWidth="10" defaultRowHeight="14.5" x14ac:dyDescent="0.35"/>
  <cols>
    <col min="2" max="2" width="20.81640625" customWidth="1"/>
    <col min="3" max="3" width="13.54296875" customWidth="1"/>
    <col min="4" max="4" width="13.81640625" bestFit="1" customWidth="1"/>
    <col min="6" max="6" width="12.81640625" bestFit="1" customWidth="1"/>
    <col min="8" max="8" width="16.453125" bestFit="1" customWidth="1"/>
    <col min="10" max="10" width="18.1796875" bestFit="1" customWidth="1"/>
    <col min="12" max="12" width="14.7265625" bestFit="1" customWidth="1"/>
    <col min="14" max="14" width="27" bestFit="1" customWidth="1"/>
    <col min="16" max="16" width="24.81640625" bestFit="1" customWidth="1"/>
  </cols>
  <sheetData>
    <row r="1" spans="1:17" x14ac:dyDescent="0.35">
      <c r="A1" s="221" t="s">
        <v>6</v>
      </c>
      <c r="B1" s="112" t="s">
        <v>127</v>
      </c>
      <c r="C1" s="112"/>
      <c r="D1" s="121" t="s">
        <v>126</v>
      </c>
      <c r="E1" s="120" t="s">
        <v>212</v>
      </c>
      <c r="F1" s="119" t="s">
        <v>125</v>
      </c>
      <c r="G1" s="118" t="s">
        <v>212</v>
      </c>
      <c r="H1" s="117" t="s">
        <v>124</v>
      </c>
      <c r="I1" s="116" t="s">
        <v>212</v>
      </c>
      <c r="J1" s="108" t="s">
        <v>123</v>
      </c>
      <c r="K1" s="115" t="s">
        <v>212</v>
      </c>
      <c r="L1" s="106" t="s">
        <v>122</v>
      </c>
      <c r="M1" s="114" t="s">
        <v>212</v>
      </c>
      <c r="N1" s="104" t="s">
        <v>121</v>
      </c>
      <c r="O1" s="185" t="s">
        <v>212</v>
      </c>
      <c r="P1" s="113" t="s">
        <v>120</v>
      </c>
      <c r="Q1" s="184" t="s">
        <v>212</v>
      </c>
    </row>
    <row r="2" spans="1:17" x14ac:dyDescent="0.35">
      <c r="A2" s="222"/>
      <c r="B2" s="112" t="s">
        <v>119</v>
      </c>
      <c r="C2" s="112"/>
      <c r="D2" s="111" t="s">
        <v>118</v>
      </c>
      <c r="E2" s="111"/>
      <c r="F2" s="110" t="s">
        <v>117</v>
      </c>
      <c r="G2" s="110"/>
      <c r="H2" s="109" t="s">
        <v>116</v>
      </c>
      <c r="I2" s="109"/>
      <c r="J2" s="108" t="s">
        <v>115</v>
      </c>
      <c r="K2" s="107"/>
      <c r="L2" s="106" t="s">
        <v>114</v>
      </c>
      <c r="M2" s="106"/>
      <c r="N2" s="105" t="s">
        <v>113</v>
      </c>
      <c r="O2" s="104"/>
      <c r="P2" s="103" t="s">
        <v>112</v>
      </c>
      <c r="Q2" s="103"/>
    </row>
    <row r="3" spans="1:17" ht="29" x14ac:dyDescent="0.35">
      <c r="A3" s="102" t="s">
        <v>111</v>
      </c>
      <c r="B3" s="219" t="s">
        <v>110</v>
      </c>
      <c r="C3" s="220"/>
      <c r="D3" s="101" t="s">
        <v>109</v>
      </c>
      <c r="E3" s="101"/>
      <c r="F3" s="100" t="s">
        <v>109</v>
      </c>
      <c r="G3" s="100"/>
      <c r="H3" s="99" t="s">
        <v>109</v>
      </c>
      <c r="I3" s="99"/>
      <c r="J3" s="98" t="s">
        <v>109</v>
      </c>
      <c r="K3" s="97"/>
      <c r="L3" s="96" t="s">
        <v>109</v>
      </c>
      <c r="M3" s="95"/>
      <c r="N3" s="94" t="s">
        <v>109</v>
      </c>
      <c r="O3" s="94"/>
      <c r="P3" s="93" t="s">
        <v>109</v>
      </c>
      <c r="Q3" s="93"/>
    </row>
    <row r="4" spans="1:17" x14ac:dyDescent="0.35">
      <c r="A4" s="92">
        <v>0</v>
      </c>
      <c r="B4" s="179">
        <v>1</v>
      </c>
      <c r="C4" s="91"/>
      <c r="D4" s="90">
        <f t="shared" ref="D4:D33" si="0">EXP(-$D$34*A4)</f>
        <v>1</v>
      </c>
      <c r="E4" s="90">
        <f>(B4-D4)*(B4-D4)</f>
        <v>0</v>
      </c>
      <c r="F4" s="90">
        <f t="shared" ref="F4:F33" si="1">EXP(-$F$34*A4^$F$35)</f>
        <v>1</v>
      </c>
      <c r="G4" s="90">
        <f>(B4-F4)*(B4-F4)</f>
        <v>0</v>
      </c>
      <c r="H4" s="90">
        <f t="shared" ref="H4:H33" si="2">$H$36*EXP(-$H$34*A4)</f>
        <v>0.9698799115592095</v>
      </c>
      <c r="I4" s="90">
        <f>(B4-H4)*(B4-H4)</f>
        <v>9.0721972768104174E-4</v>
      </c>
      <c r="J4" s="90">
        <f t="shared" ref="J4:J33" si="3">$J$36*EXP(-$J$34*A4^$J$35)+$J$37*A4</f>
        <v>1.018112286349639</v>
      </c>
      <c r="K4" s="90">
        <f>(B4-J4)*(B4-J4)</f>
        <v>3.2805491681131988E-4</v>
      </c>
      <c r="L4" s="90">
        <f t="shared" ref="L4:L33" si="4">$L$36*EXP(-$L$34*A4)+$L$37</f>
        <v>1.0007092387410201</v>
      </c>
      <c r="M4" s="90">
        <f>(B4-L4)*(B4-L4)</f>
        <v>5.0301959176382627E-7</v>
      </c>
      <c r="N4" s="90">
        <f t="shared" ref="N4:N32" si="5">$N$36*EXP(-$N$34*A4)+(1-$N$36)*EXP(-$N$35*A4)</f>
        <v>1</v>
      </c>
      <c r="O4" s="90">
        <f>(B4-N4)*(B4-N4)</f>
        <v>0</v>
      </c>
      <c r="P4" s="90">
        <f t="shared" ref="P4:P33" si="6">$P$36*EXP(-$P$34*A4)+$P$37*EXP(-$P$35*A4)</f>
        <v>1.0184900766725571</v>
      </c>
      <c r="Q4" s="90">
        <f>(B4-P4)*(B4-P4)</f>
        <v>3.4188293535703976E-4</v>
      </c>
    </row>
    <row r="5" spans="1:17" x14ac:dyDescent="0.35">
      <c r="A5" s="92">
        <v>1</v>
      </c>
      <c r="B5" s="179">
        <v>0.78626928967257648</v>
      </c>
      <c r="C5" s="91"/>
      <c r="D5" s="90">
        <f t="shared" si="0"/>
        <v>0.77247903078772862</v>
      </c>
      <c r="E5" s="90">
        <f t="shared" ref="E5:E33" si="7">(B5-D5)*(B5-D5)</f>
        <v>1.9017124011112539E-4</v>
      </c>
      <c r="F5" s="90">
        <f t="shared" si="1"/>
        <v>0.70747434043209734</v>
      </c>
      <c r="G5" s="90">
        <f t="shared" ref="G5:G33" si="8">(B5-F5)*(B5-F5)</f>
        <v>6.2086440258096844E-3</v>
      </c>
      <c r="H5" s="90">
        <f t="shared" si="2"/>
        <v>0.7557774035256587</v>
      </c>
      <c r="I5" s="90">
        <f t="shared" ref="I5:I33" si="9">(B5-H5)*(B5-H5)</f>
        <v>9.2975512079659635E-4</v>
      </c>
      <c r="J5" s="90">
        <f t="shared" si="3"/>
        <v>0.73232986886913187</v>
      </c>
      <c r="K5" s="90">
        <f t="shared" ref="K5:K33" si="10">(B5-J5)*(B5-J5)</f>
        <v>2.9094611166110727E-3</v>
      </c>
      <c r="L5" s="90">
        <f t="shared" si="4"/>
        <v>0.75526424872089315</v>
      </c>
      <c r="M5" s="90">
        <f t="shared" ref="M5:M33" si="11">(B5-L5)*(B5-L5)</f>
        <v>9.6131256441556016E-4</v>
      </c>
      <c r="N5" s="90">
        <f t="shared" si="5"/>
        <v>0.73980219470527786</v>
      </c>
      <c r="O5" s="90">
        <f t="shared" ref="O5:O32" si="12">(B5-N5)*(B5-N5)</f>
        <v>2.1591909146999482E-3</v>
      </c>
      <c r="P5" s="90">
        <f t="shared" si="6"/>
        <v>0.74785118669196049</v>
      </c>
      <c r="Q5" s="90">
        <f t="shared" ref="Q5:Q33" si="13">(B5-P5)*(B5-P5)</f>
        <v>1.475950636629215E-3</v>
      </c>
    </row>
    <row r="6" spans="1:17" x14ac:dyDescent="0.35">
      <c r="A6" s="92">
        <f t="shared" ref="A6:A33" si="14">A5+1</f>
        <v>2</v>
      </c>
      <c r="B6" s="179">
        <v>0.57501610209024345</v>
      </c>
      <c r="C6" s="91"/>
      <c r="D6" s="90">
        <f t="shared" si="0"/>
        <v>0.59672385300674846</v>
      </c>
      <c r="E6" s="90">
        <f t="shared" si="7"/>
        <v>4.7122644985302402E-4</v>
      </c>
      <c r="F6" s="90">
        <f t="shared" si="1"/>
        <v>0.54551493033103182</v>
      </c>
      <c r="G6" s="90">
        <f t="shared" si="8"/>
        <v>8.7031913516650585E-4</v>
      </c>
      <c r="H6" s="90">
        <f t="shared" si="2"/>
        <v>0.58893835914356452</v>
      </c>
      <c r="I6" s="90">
        <f t="shared" si="9"/>
        <v>1.9382924145874809E-4</v>
      </c>
      <c r="J6" s="90">
        <f t="shared" si="3"/>
        <v>0.55721840108629217</v>
      </c>
      <c r="K6" s="90">
        <f t="shared" si="10"/>
        <v>3.167581610260485E-4</v>
      </c>
      <c r="L6" s="90">
        <f t="shared" si="4"/>
        <v>0.57248998906279003</v>
      </c>
      <c r="M6" s="90">
        <f t="shared" si="11"/>
        <v>6.3812470274699081E-6</v>
      </c>
      <c r="N6" s="90">
        <f t="shared" si="5"/>
        <v>0.55480125219341225</v>
      </c>
      <c r="O6" s="90">
        <f t="shared" si="12"/>
        <v>4.0864015635141634E-4</v>
      </c>
      <c r="P6" s="90">
        <f t="shared" si="6"/>
        <v>0.55702608100534801</v>
      </c>
      <c r="Q6" s="90">
        <f t="shared" si="13"/>
        <v>3.2364085863498276E-4</v>
      </c>
    </row>
    <row r="7" spans="1:17" x14ac:dyDescent="0.35">
      <c r="A7" s="92">
        <f t="shared" si="14"/>
        <v>3</v>
      </c>
      <c r="B7" s="179">
        <v>0.38243193628148142</v>
      </c>
      <c r="C7" s="91"/>
      <c r="D7" s="90">
        <f t="shared" si="0"/>
        <v>0.46095666361857207</v>
      </c>
      <c r="E7" s="90">
        <f t="shared" si="7"/>
        <v>6.1661328033644318E-3</v>
      </c>
      <c r="F7" s="90">
        <f t="shared" si="1"/>
        <v>0.43124278452061404</v>
      </c>
      <c r="G7" s="90">
        <f t="shared" si="8"/>
        <v>2.382498905823636E-3</v>
      </c>
      <c r="H7" s="90">
        <f t="shared" si="2"/>
        <v>0.45892929485942036</v>
      </c>
      <c r="I7" s="90">
        <f t="shared" si="9"/>
        <v>5.8518458694017672E-3</v>
      </c>
      <c r="J7" s="90">
        <f t="shared" si="3"/>
        <v>0.43211035893218636</v>
      </c>
      <c r="K7" s="90">
        <f t="shared" si="10"/>
        <v>2.4679456770620731E-3</v>
      </c>
      <c r="L7" s="90">
        <f t="shared" si="4"/>
        <v>0.43638442019039902</v>
      </c>
      <c r="M7" s="90">
        <f t="shared" si="11"/>
        <v>2.9108705199420129E-3</v>
      </c>
      <c r="N7" s="90">
        <f t="shared" si="5"/>
        <v>0.42261810434498037</v>
      </c>
      <c r="O7" s="90">
        <f t="shared" si="12"/>
        <v>1.6149281036277831E-3</v>
      </c>
      <c r="P7" s="90">
        <f t="shared" si="6"/>
        <v>0.42183752085723447</v>
      </c>
      <c r="Q7" s="90">
        <f t="shared" si="13"/>
        <v>1.5528000957568267E-3</v>
      </c>
    </row>
    <row r="8" spans="1:17" x14ac:dyDescent="0.35">
      <c r="A8" s="92">
        <f t="shared" si="14"/>
        <v>4</v>
      </c>
      <c r="B8" s="179">
        <v>0.29683355442401038</v>
      </c>
      <c r="C8" s="91"/>
      <c r="D8" s="90">
        <f t="shared" si="0"/>
        <v>0.35607935674721958</v>
      </c>
      <c r="E8" s="90">
        <f t="shared" si="7"/>
        <v>3.5100650929207802E-3</v>
      </c>
      <c r="F8" s="90">
        <f t="shared" si="1"/>
        <v>0.34600630677428146</v>
      </c>
      <c r="G8" s="90">
        <f t="shared" si="8"/>
        <v>2.4179595737010896E-3</v>
      </c>
      <c r="H8" s="90">
        <f t="shared" si="2"/>
        <v>0.3576199349392748</v>
      </c>
      <c r="I8" s="90">
        <f t="shared" si="9"/>
        <v>3.6949840561465172E-3</v>
      </c>
      <c r="J8" s="90">
        <f t="shared" si="3"/>
        <v>0.33936849533005958</v>
      </c>
      <c r="K8" s="90">
        <f t="shared" si="10"/>
        <v>1.8092211978810975E-3</v>
      </c>
      <c r="L8" s="90">
        <f t="shared" si="4"/>
        <v>0.33503138550854916</v>
      </c>
      <c r="M8" s="90">
        <f t="shared" si="11"/>
        <v>1.459074299562957E-3</v>
      </c>
      <c r="N8" s="90">
        <f t="shared" si="5"/>
        <v>0.32758417051802674</v>
      </c>
      <c r="O8" s="90">
        <f t="shared" si="12"/>
        <v>9.4560039016157785E-4</v>
      </c>
      <c r="P8" s="90">
        <f t="shared" si="6"/>
        <v>0.32547869975657118</v>
      </c>
      <c r="Q8" s="90">
        <f t="shared" si="13"/>
        <v>8.2054435112352954E-4</v>
      </c>
    </row>
    <row r="9" spans="1:17" x14ac:dyDescent="0.35">
      <c r="A9" s="92">
        <f t="shared" si="14"/>
        <v>5</v>
      </c>
      <c r="B9" s="179">
        <v>0.25482969714789672</v>
      </c>
      <c r="C9" s="91"/>
      <c r="D9" s="90">
        <f t="shared" si="0"/>
        <v>0.27506383638361004</v>
      </c>
      <c r="E9" s="90">
        <f t="shared" si="7"/>
        <v>4.0942039061023331E-4</v>
      </c>
      <c r="F9" s="90">
        <f t="shared" si="1"/>
        <v>0.28052457957424037</v>
      </c>
      <c r="G9" s="90">
        <f t="shared" si="8"/>
        <v>6.6022698290362414E-4</v>
      </c>
      <c r="H9" s="90">
        <f t="shared" si="2"/>
        <v>0.27867477473876923</v>
      </c>
      <c r="I9" s="90">
        <f t="shared" si="9"/>
        <v>5.6858772531473032E-4</v>
      </c>
      <c r="J9" s="90">
        <f t="shared" si="3"/>
        <v>0.26926894491008846</v>
      </c>
      <c r="K9" s="90">
        <f t="shared" si="10"/>
        <v>2.0849187593795926E-4</v>
      </c>
      <c r="L9" s="90">
        <f t="shared" si="4"/>
        <v>0.25955734190897073</v>
      </c>
      <c r="M9" s="90">
        <f t="shared" si="11"/>
        <v>2.2350624986910557E-5</v>
      </c>
      <c r="N9" s="90">
        <f t="shared" si="5"/>
        <v>0.25872537982418653</v>
      </c>
      <c r="O9" s="90">
        <f t="shared" si="12"/>
        <v>1.5176343514344562E-5</v>
      </c>
      <c r="P9" s="90">
        <f t="shared" si="6"/>
        <v>0.25626305381352699</v>
      </c>
      <c r="Q9" s="90">
        <f t="shared" si="13"/>
        <v>2.0545113309067253E-6</v>
      </c>
    </row>
    <row r="10" spans="1:17" x14ac:dyDescent="0.35">
      <c r="A10" s="92">
        <f t="shared" si="14"/>
        <v>6</v>
      </c>
      <c r="B10" s="179">
        <v>0.21228394884414525</v>
      </c>
      <c r="C10" s="91"/>
      <c r="D10" s="90">
        <f t="shared" si="0"/>
        <v>0.21248104573436541</v>
      </c>
      <c r="E10" s="90">
        <f t="shared" si="7"/>
        <v>3.8847184134455955E-8</v>
      </c>
      <c r="F10" s="90">
        <f t="shared" si="1"/>
        <v>0.22924957864701942</v>
      </c>
      <c r="G10" s="90">
        <f t="shared" si="8"/>
        <v>2.8783259460817213E-4</v>
      </c>
      <c r="H10" s="90">
        <f t="shared" si="2"/>
        <v>0.21715688217685811</v>
      </c>
      <c r="I10" s="90">
        <f t="shared" si="9"/>
        <v>2.3745479265063996E-5</v>
      </c>
      <c r="J10" s="90">
        <f t="shared" si="3"/>
        <v>0.2156293826988637</v>
      </c>
      <c r="K10" s="90">
        <f t="shared" si="10"/>
        <v>1.1191927676296305E-5</v>
      </c>
      <c r="L10" s="90">
        <f t="shared" si="4"/>
        <v>0.2033544736361852</v>
      </c>
      <c r="M10" s="90">
        <f t="shared" si="11"/>
        <v>7.9735527489573324E-5</v>
      </c>
      <c r="N10" s="90">
        <f t="shared" si="5"/>
        <v>0.20835212223095811</v>
      </c>
      <c r="O10" s="90">
        <f t="shared" si="12"/>
        <v>1.5459260516166652E-5</v>
      </c>
      <c r="P10" s="90">
        <f t="shared" si="6"/>
        <v>0.20606128778140057</v>
      </c>
      <c r="Q10" s="90">
        <f t="shared" si="13"/>
        <v>3.8721510701798861E-5</v>
      </c>
    </row>
    <row r="11" spans="1:17" x14ac:dyDescent="0.35">
      <c r="A11" s="92">
        <f t="shared" si="14"/>
        <v>7</v>
      </c>
      <c r="B11" s="179">
        <v>0.18065744124558691</v>
      </c>
      <c r="C11" s="91"/>
      <c r="D11" s="90">
        <f t="shared" si="0"/>
        <v>0.16413715226964562</v>
      </c>
      <c r="E11" s="90">
        <f t="shared" si="7"/>
        <v>2.7291994784860743E-4</v>
      </c>
      <c r="F11" s="90">
        <f t="shared" si="1"/>
        <v>0.18854520625143303</v>
      </c>
      <c r="G11" s="90">
        <f t="shared" si="8"/>
        <v>6.2216836787450639E-5</v>
      </c>
      <c r="H11" s="90">
        <f t="shared" si="2"/>
        <v>0.16921916065413198</v>
      </c>
      <c r="I11" s="90">
        <f t="shared" si="9"/>
        <v>1.3083426288885468E-4</v>
      </c>
      <c r="J11" s="90">
        <f t="shared" si="3"/>
        <v>0.17424031829740738</v>
      </c>
      <c r="K11" s="90">
        <f t="shared" si="10"/>
        <v>4.117946693205237E-5</v>
      </c>
      <c r="L11" s="90">
        <f t="shared" si="4"/>
        <v>0.16150217248154397</v>
      </c>
      <c r="M11" s="90">
        <f t="shared" si="11"/>
        <v>3.6692432142271925E-4</v>
      </c>
      <c r="N11" s="90">
        <f t="shared" si="5"/>
        <v>0.17107298723980763</v>
      </c>
      <c r="O11" s="90">
        <f t="shared" si="12"/>
        <v>9.18617585888986E-5</v>
      </c>
      <c r="P11" s="90">
        <f t="shared" si="6"/>
        <v>0.16921572227445475</v>
      </c>
      <c r="Q11" s="90">
        <f t="shared" si="13"/>
        <v>1.3091293301436567E-4</v>
      </c>
    </row>
    <row r="12" spans="1:17" x14ac:dyDescent="0.35">
      <c r="A12" s="92">
        <f t="shared" si="14"/>
        <v>8</v>
      </c>
      <c r="B12" s="179">
        <v>0.16065612622232855</v>
      </c>
      <c r="C12" s="91"/>
      <c r="D12" s="90">
        <f t="shared" si="0"/>
        <v>0.1267925083015137</v>
      </c>
      <c r="E12" s="90">
        <f t="shared" si="7"/>
        <v>1.146744618686933E-3</v>
      </c>
      <c r="F12" s="90">
        <f t="shared" si="1"/>
        <v>0.15589181199877924</v>
      </c>
      <c r="G12" s="90">
        <f t="shared" si="8"/>
        <v>2.2698690020714261E-5</v>
      </c>
      <c r="H12" s="90">
        <f t="shared" si="2"/>
        <v>0.13186376616499659</v>
      </c>
      <c r="I12" s="90">
        <f t="shared" si="9"/>
        <v>8.2899999767104492E-4</v>
      </c>
      <c r="J12" s="90">
        <f t="shared" si="3"/>
        <v>0.14211736740749004</v>
      </c>
      <c r="K12" s="90">
        <f t="shared" si="10"/>
        <v>3.4368557839475287E-4</v>
      </c>
      <c r="L12" s="90">
        <f t="shared" si="4"/>
        <v>0.13033623441167241</v>
      </c>
      <c r="M12" s="90">
        <f t="shared" si="11"/>
        <v>9.1929583940989336E-4</v>
      </c>
      <c r="N12" s="90">
        <f t="shared" si="5"/>
        <v>0.14310490185601171</v>
      </c>
      <c r="O12" s="90">
        <f t="shared" si="12"/>
        <v>3.0804547675679405E-4</v>
      </c>
      <c r="P12" s="90">
        <f t="shared" si="6"/>
        <v>0.14178617634052293</v>
      </c>
      <c r="Q12" s="90">
        <f t="shared" si="13"/>
        <v>3.5607500854185616E-4</v>
      </c>
    </row>
    <row r="13" spans="1:17" x14ac:dyDescent="0.35">
      <c r="A13" s="92">
        <f t="shared" si="14"/>
        <v>9</v>
      </c>
      <c r="B13" s="179">
        <v>0.13229652230272787</v>
      </c>
      <c r="C13" s="91"/>
      <c r="D13" s="90">
        <f t="shared" si="0"/>
        <v>9.7944553923898323E-2</v>
      </c>
      <c r="E13" s="90">
        <f t="shared" si="7"/>
        <v>1.180057731500105E-3</v>
      </c>
      <c r="F13" s="90">
        <f t="shared" si="1"/>
        <v>0.12947664631675904</v>
      </c>
      <c r="G13" s="90">
        <f t="shared" si="8"/>
        <v>7.9517005762437024E-6</v>
      </c>
      <c r="H13" s="90">
        <f t="shared" si="2"/>
        <v>0.10275463345877502</v>
      </c>
      <c r="I13" s="90">
        <f t="shared" si="9"/>
        <v>8.7272319646846612E-4</v>
      </c>
      <c r="J13" s="90">
        <f t="shared" si="3"/>
        <v>0.11708740639973639</v>
      </c>
      <c r="K13" s="90">
        <f t="shared" si="10"/>
        <v>2.3131720655062842E-4</v>
      </c>
      <c r="L13" s="90">
        <f t="shared" si="4"/>
        <v>0.10712805543517766</v>
      </c>
      <c r="M13" s="90">
        <f t="shared" si="11"/>
        <v>6.3345172446297284E-4</v>
      </c>
      <c r="N13" s="90">
        <f t="shared" si="5"/>
        <v>0.12179057327888712</v>
      </c>
      <c r="O13" s="90">
        <f t="shared" si="12"/>
        <v>1.1037496489154039E-4</v>
      </c>
      <c r="P13" s="90">
        <f t="shared" si="6"/>
        <v>0.12102612728085441</v>
      </c>
      <c r="Q13" s="90">
        <f t="shared" si="13"/>
        <v>1.2702180394907016E-4</v>
      </c>
    </row>
    <row r="14" spans="1:17" x14ac:dyDescent="0.35">
      <c r="A14" s="92">
        <f t="shared" si="14"/>
        <v>10</v>
      </c>
      <c r="B14" s="179">
        <v>0.1216962820118918</v>
      </c>
      <c r="C14" s="91"/>
      <c r="D14" s="90">
        <f t="shared" si="0"/>
        <v>7.5660114086069402E-2</v>
      </c>
      <c r="E14" s="90">
        <f t="shared" si="7"/>
        <v>2.1193287572945185E-3</v>
      </c>
      <c r="F14" s="90">
        <f t="shared" si="1"/>
        <v>0.10795977656877491</v>
      </c>
      <c r="G14" s="90">
        <f t="shared" si="8"/>
        <v>1.8869158178877986E-4</v>
      </c>
      <c r="H14" s="90">
        <f t="shared" si="2"/>
        <v>8.0071387344084366E-2</v>
      </c>
      <c r="I14" s="90">
        <f t="shared" si="9"/>
        <v>1.7326318561060633E-3</v>
      </c>
      <c r="J14" s="90">
        <f t="shared" si="3"/>
        <v>9.7537598436869433E-2</v>
      </c>
      <c r="K14" s="90">
        <f t="shared" si="10"/>
        <v>5.8364199207805532E-4</v>
      </c>
      <c r="L14" s="90">
        <f t="shared" si="4"/>
        <v>8.9845740036954475E-2</v>
      </c>
      <c r="M14" s="90">
        <f t="shared" si="11"/>
        <v>1.0144570240972442E-3</v>
      </c>
      <c r="N14" s="90">
        <f t="shared" si="5"/>
        <v>0.10526092401468493</v>
      </c>
      <c r="O14" s="90">
        <f t="shared" si="12"/>
        <v>2.7012099249635181E-4</v>
      </c>
      <c r="P14" s="90">
        <f t="shared" si="6"/>
        <v>0.10501881704073723</v>
      </c>
      <c r="Q14" s="90">
        <f t="shared" si="13"/>
        <v>2.7813783786408743E-4</v>
      </c>
    </row>
    <row r="15" spans="1:17" x14ac:dyDescent="0.35">
      <c r="A15" s="92">
        <f t="shared" si="14"/>
        <v>11</v>
      </c>
      <c r="B15" s="179">
        <v>0.10213110136926434</v>
      </c>
      <c r="C15" s="91"/>
      <c r="D15" s="90">
        <f t="shared" si="0"/>
        <v>5.8445851598495864E-2</v>
      </c>
      <c r="E15" s="90">
        <f t="shared" si="7"/>
        <v>1.9084010475344275E-3</v>
      </c>
      <c r="F15" s="90">
        <f t="shared" si="1"/>
        <v>9.0330263273150524E-2</v>
      </c>
      <c r="G15" s="90">
        <f t="shared" si="8"/>
        <v>1.3925977977069124E-4</v>
      </c>
      <c r="H15" s="90">
        <f t="shared" si="2"/>
        <v>6.2395503301353787E-2</v>
      </c>
      <c r="I15" s="90">
        <f t="shared" si="9"/>
        <v>1.578917753814537E-3</v>
      </c>
      <c r="J15" s="90">
        <f t="shared" si="3"/>
        <v>8.2253647057359408E-2</v>
      </c>
      <c r="K15" s="90">
        <f t="shared" si="10"/>
        <v>3.951131899218681E-4</v>
      </c>
      <c r="L15" s="90">
        <f t="shared" si="4"/>
        <v>7.6976207023349036E-2</v>
      </c>
      <c r="M15" s="90">
        <f t="shared" si="11"/>
        <v>6.3276870955416187E-4</v>
      </c>
      <c r="N15" s="90">
        <f t="shared" si="5"/>
        <v>9.2198938400706962E-2</v>
      </c>
      <c r="O15" s="90">
        <f t="shared" si="12"/>
        <v>9.8647861233982573E-5</v>
      </c>
      <c r="P15" s="90">
        <f t="shared" si="6"/>
        <v>9.2424455638496328E-2</v>
      </c>
      <c r="Q15" s="90">
        <f t="shared" si="13"/>
        <v>9.4218971342636937E-5</v>
      </c>
    </row>
    <row r="16" spans="1:17" x14ac:dyDescent="0.35">
      <c r="A16" s="92">
        <f t="shared" si="14"/>
        <v>12</v>
      </c>
      <c r="B16" s="179">
        <v>6.1380532502508821E-2</v>
      </c>
      <c r="C16" s="91"/>
      <c r="D16" s="90">
        <f t="shared" si="0"/>
        <v>4.5148194796369487E-2</v>
      </c>
      <c r="E16" s="90">
        <f t="shared" si="7"/>
        <v>2.6348878740615279E-4</v>
      </c>
      <c r="F16" s="90">
        <f t="shared" si="1"/>
        <v>7.5813004033330675E-2</v>
      </c>
      <c r="G16" s="90">
        <f t="shared" si="8"/>
        <v>2.0829623448798332E-4</v>
      </c>
      <c r="H16" s="90">
        <f t="shared" si="2"/>
        <v>4.8621598318252177E-2</v>
      </c>
      <c r="I16" s="90">
        <f t="shared" si="9"/>
        <v>1.6279040151819275E-4</v>
      </c>
      <c r="J16" s="90">
        <f t="shared" si="3"/>
        <v>7.0310986266630834E-2</v>
      </c>
      <c r="K16" s="90">
        <f t="shared" si="10"/>
        <v>7.9753004433121046E-5</v>
      </c>
      <c r="L16" s="90">
        <f t="shared" si="4"/>
        <v>6.7392717995871376E-2</v>
      </c>
      <c r="M16" s="90">
        <f t="shared" si="11"/>
        <v>3.6146374406599151E-5</v>
      </c>
      <c r="N16" s="90">
        <f t="shared" si="5"/>
        <v>8.1674440033471296E-2</v>
      </c>
      <c r="O16" s="90">
        <f t="shared" si="12"/>
        <v>4.1184268287525547E-4</v>
      </c>
      <c r="P16" s="90">
        <f t="shared" si="6"/>
        <v>8.2304592179117272E-2</v>
      </c>
      <c r="Q16" s="90">
        <f t="shared" si="13"/>
        <v>4.3781627335027178E-4</v>
      </c>
    </row>
    <row r="17" spans="1:17" x14ac:dyDescent="0.35">
      <c r="A17" s="92">
        <f t="shared" si="14"/>
        <v>13</v>
      </c>
      <c r="B17" s="179">
        <v>5.7520146725006417E-2</v>
      </c>
      <c r="C17" s="91"/>
      <c r="D17" s="90">
        <f t="shared" si="0"/>
        <v>3.4876033758115071E-2</v>
      </c>
      <c r="E17" s="90">
        <f t="shared" si="7"/>
        <v>5.1275585205733673E-4</v>
      </c>
      <c r="F17" s="90">
        <f t="shared" si="1"/>
        <v>6.3805927472341623E-2</v>
      </c>
      <c r="G17" s="90">
        <f t="shared" si="8"/>
        <v>3.951103960356993E-5</v>
      </c>
      <c r="H17" s="90">
        <f t="shared" si="2"/>
        <v>3.7888304411997115E-2</v>
      </c>
      <c r="I17" s="90">
        <f t="shared" si="9"/>
        <v>3.8540923260286245E-4</v>
      </c>
      <c r="J17" s="90">
        <f t="shared" si="3"/>
        <v>6.0999231706563448E-2</v>
      </c>
      <c r="K17" s="90">
        <f t="shared" si="10"/>
        <v>1.2104032308895683E-5</v>
      </c>
      <c r="L17" s="90">
        <f t="shared" si="4"/>
        <v>6.0256230460333793E-2</v>
      </c>
      <c r="M17" s="90">
        <f t="shared" si="11"/>
        <v>7.486154206723005E-6</v>
      </c>
      <c r="N17" s="90">
        <f t="shared" si="5"/>
        <v>7.3028481983438268E-2</v>
      </c>
      <c r="O17" s="90">
        <f t="shared" si="12"/>
        <v>2.405084624879205E-4</v>
      </c>
      <c r="P17" s="90">
        <f t="shared" si="6"/>
        <v>7.4000086987126928E-2</v>
      </c>
      <c r="Q17" s="90">
        <f t="shared" si="13"/>
        <v>2.7158843104306069E-4</v>
      </c>
    </row>
    <row r="18" spans="1:17" x14ac:dyDescent="0.35">
      <c r="A18" s="92">
        <f t="shared" si="14"/>
        <v>14</v>
      </c>
      <c r="B18" s="179">
        <v>5.9879474372263042E-2</v>
      </c>
      <c r="C18" s="91"/>
      <c r="D18" s="90">
        <f t="shared" si="0"/>
        <v>2.6941004755188836E-2</v>
      </c>
      <c r="E18" s="90">
        <f t="shared" si="7"/>
        <v>1.0849427807149209E-3</v>
      </c>
      <c r="F18" s="90">
        <f t="shared" si="1"/>
        <v>5.3836298966379016E-2</v>
      </c>
      <c r="G18" s="90">
        <f t="shared" si="8"/>
        <v>3.6519968986281561E-5</v>
      </c>
      <c r="H18" s="90">
        <f t="shared" si="2"/>
        <v>2.9524401929775197E-2</v>
      </c>
      <c r="I18" s="90">
        <f t="shared" si="9"/>
        <v>9.2143042298868498E-4</v>
      </c>
      <c r="J18" s="90">
        <f t="shared" si="3"/>
        <v>5.3768445240367717E-2</v>
      </c>
      <c r="K18" s="90">
        <f t="shared" si="10"/>
        <v>3.7344677050873326E-5</v>
      </c>
      <c r="L18" s="90">
        <f t="shared" si="4"/>
        <v>5.4941938953466198E-2</v>
      </c>
      <c r="M18" s="90">
        <f t="shared" si="11"/>
        <v>2.4379256011873327E-5</v>
      </c>
      <c r="N18" s="90">
        <f t="shared" si="5"/>
        <v>6.5792439788642867E-2</v>
      </c>
      <c r="O18" s="90">
        <f t="shared" si="12"/>
        <v>3.4963160015303847E-5</v>
      </c>
      <c r="P18" s="90">
        <f t="shared" si="6"/>
        <v>6.7046316183324003E-2</v>
      </c>
      <c r="Q18" s="90">
        <f t="shared" si="13"/>
        <v>5.1363621544771566E-5</v>
      </c>
    </row>
    <row r="19" spans="1:17" x14ac:dyDescent="0.35">
      <c r="A19" s="92">
        <f t="shared" si="14"/>
        <v>15</v>
      </c>
      <c r="B19" s="179">
        <v>9.2847677180067326E-2</v>
      </c>
      <c r="C19" s="91"/>
      <c r="D19" s="90">
        <f t="shared" si="0"/>
        <v>2.0811361241735861E-2</v>
      </c>
      <c r="E19" s="90">
        <f t="shared" si="7"/>
        <v>5.1892308139671068E-3</v>
      </c>
      <c r="F19" s="90">
        <f t="shared" si="1"/>
        <v>4.5529547103143761E-2</v>
      </c>
      <c r="G19" s="90">
        <f t="shared" si="8"/>
        <v>2.2390054339766585E-3</v>
      </c>
      <c r="H19" s="90">
        <f t="shared" si="2"/>
        <v>2.3006844007379179E-2</v>
      </c>
      <c r="I19" s="90">
        <f t="shared" si="9"/>
        <v>4.8777419782552569E-3</v>
      </c>
      <c r="J19" s="90">
        <f t="shared" si="3"/>
        <v>4.8190183991032517E-2</v>
      </c>
      <c r="K19" s="90">
        <f t="shared" si="10"/>
        <v>1.9942916979286901E-3</v>
      </c>
      <c r="L19" s="90">
        <f t="shared" si="4"/>
        <v>5.0984572801093642E-2</v>
      </c>
      <c r="M19" s="90">
        <f t="shared" si="11"/>
        <v>1.7525195082448456E-3</v>
      </c>
      <c r="N19" s="90">
        <f t="shared" si="5"/>
        <v>5.9631379011818655E-2</v>
      </c>
      <c r="O19" s="90">
        <f t="shared" si="12"/>
        <v>1.1033224640019999E-3</v>
      </c>
      <c r="P19" s="90">
        <f t="shared" si="6"/>
        <v>6.1114239381476108E-2</v>
      </c>
      <c r="Q19" s="90">
        <f t="shared" si="13"/>
        <v>1.0070110745170578E-3</v>
      </c>
    </row>
    <row r="20" spans="1:17" x14ac:dyDescent="0.35">
      <c r="A20" s="92">
        <f t="shared" si="14"/>
        <v>16</v>
      </c>
      <c r="B20" s="179">
        <v>4.4222610905993914E-2</v>
      </c>
      <c r="C20" s="91"/>
      <c r="D20" s="90">
        <f t="shared" si="0"/>
        <v>1.6076340161389417E-2</v>
      </c>
      <c r="E20" s="90">
        <f t="shared" si="7"/>
        <v>7.9221255682857894E-4</v>
      </c>
      <c r="F20" s="90">
        <f t="shared" si="1"/>
        <v>3.8586559568510002E-2</v>
      </c>
      <c r="G20" s="90">
        <f t="shared" si="8"/>
        <v>3.1765074678754193E-5</v>
      </c>
      <c r="H20" s="90">
        <f t="shared" si="2"/>
        <v>1.7928047194279251E-2</v>
      </c>
      <c r="I20" s="90">
        <f t="shared" si="9"/>
        <v>6.9140408078942155E-4</v>
      </c>
      <c r="J20" s="90">
        <f t="shared" si="3"/>
        <v>4.3928832746896469E-2</v>
      </c>
      <c r="K20" s="90">
        <f t="shared" si="10"/>
        <v>8.6305606762683731E-8</v>
      </c>
      <c r="L20" s="90">
        <f t="shared" si="4"/>
        <v>4.8037661280770423E-2</v>
      </c>
      <c r="M20" s="90">
        <f t="shared" si="11"/>
        <v>1.4554609362082381E-5</v>
      </c>
      <c r="N20" s="90">
        <f t="shared" si="5"/>
        <v>5.4304403688857E-2</v>
      </c>
      <c r="O20" s="90">
        <f t="shared" si="12"/>
        <v>1.016425457165902E-4</v>
      </c>
      <c r="P20" s="90">
        <f t="shared" si="6"/>
        <v>5.596943357228238E-2</v>
      </c>
      <c r="Q20" s="90">
        <f t="shared" si="13"/>
        <v>1.3798784275322845E-4</v>
      </c>
    </row>
    <row r="21" spans="1:17" x14ac:dyDescent="0.35">
      <c r="A21" s="92">
        <f t="shared" si="14"/>
        <v>17</v>
      </c>
      <c r="B21" s="179">
        <v>3.8643880234249604E-2</v>
      </c>
      <c r="C21" s="91"/>
      <c r="D21" s="90">
        <f t="shared" si="0"/>
        <v>1.2418635666483935E-2</v>
      </c>
      <c r="E21" s="90">
        <f t="shared" si="7"/>
        <v>6.8776345263912278E-4</v>
      </c>
      <c r="F21" s="90">
        <f t="shared" si="1"/>
        <v>3.27668609453136E-2</v>
      </c>
      <c r="G21" s="90">
        <f t="shared" si="8"/>
        <v>3.453935572252586E-5</v>
      </c>
      <c r="H21" s="90">
        <f t="shared" si="2"/>
        <v>1.3970402724389925E-2</v>
      </c>
      <c r="I21" s="90">
        <f t="shared" si="9"/>
        <v>6.0878049242955152E-4</v>
      </c>
      <c r="J21" s="90">
        <f t="shared" si="3"/>
        <v>4.0720239365510627E-2</v>
      </c>
      <c r="K21" s="90">
        <f t="shared" si="10"/>
        <v>4.311267241971029E-6</v>
      </c>
      <c r="L21" s="90">
        <f t="shared" si="4"/>
        <v>4.5843199819728397E-2</v>
      </c>
      <c r="M21" s="90">
        <f t="shared" si="11"/>
        <v>5.1830202493858544E-5</v>
      </c>
      <c r="N21" s="90">
        <f t="shared" si="5"/>
        <v>4.9636884285619208E-2</v>
      </c>
      <c r="O21" s="90">
        <f t="shared" si="12"/>
        <v>1.2084613807342852E-4</v>
      </c>
      <c r="P21" s="90">
        <f t="shared" si="6"/>
        <v>5.1443608078259935E-2</v>
      </c>
      <c r="Q21" s="90">
        <f t="shared" si="13"/>
        <v>1.6383303288073335E-4</v>
      </c>
    </row>
    <row r="22" spans="1:17" x14ac:dyDescent="0.35">
      <c r="A22" s="92">
        <f t="shared" si="14"/>
        <v>18</v>
      </c>
      <c r="B22" s="179">
        <v>2.6753420982365203E-2</v>
      </c>
      <c r="C22" s="91"/>
      <c r="D22" s="90">
        <f t="shared" si="0"/>
        <v>9.5931356433514269E-3</v>
      </c>
      <c r="E22" s="90">
        <f t="shared" si="7"/>
        <v>2.9447539291637114E-4</v>
      </c>
      <c r="F22" s="90">
        <f t="shared" si="1"/>
        <v>2.7875966348621075E-2</v>
      </c>
      <c r="G22" s="90">
        <f t="shared" si="8"/>
        <v>1.2601080993025297E-6</v>
      </c>
      <c r="H22" s="90">
        <f t="shared" si="2"/>
        <v>1.0886414463696856E-2</v>
      </c>
      <c r="I22" s="90">
        <f t="shared" si="9"/>
        <v>2.5176189586346385E-4</v>
      </c>
      <c r="J22" s="90">
        <f t="shared" si="3"/>
        <v>3.8355625593050918E-2</v>
      </c>
      <c r="K22" s="90">
        <f t="shared" si="10"/>
        <v>1.3461115182821686E-4</v>
      </c>
      <c r="L22" s="90">
        <f t="shared" si="4"/>
        <v>4.4209061478353809E-2</v>
      </c>
      <c r="M22" s="90">
        <f t="shared" si="11"/>
        <v>3.0469938512519732E-4</v>
      </c>
      <c r="N22" s="90">
        <f t="shared" si="5"/>
        <v>4.5500997064690622E-2</v>
      </c>
      <c r="O22" s="90">
        <f t="shared" si="12"/>
        <v>3.5147160896258013E-4</v>
      </c>
      <c r="P22" s="90">
        <f t="shared" si="6"/>
        <v>4.7414790640054834E-2</v>
      </c>
      <c r="Q22" s="90">
        <f t="shared" si="13"/>
        <v>4.2689219613169775E-4</v>
      </c>
    </row>
    <row r="23" spans="1:17" x14ac:dyDescent="0.35">
      <c r="A23" s="92">
        <f t="shared" si="14"/>
        <v>19</v>
      </c>
      <c r="B23" s="179">
        <v>2.9917131753846273E-2</v>
      </c>
      <c r="C23" s="91"/>
      <c r="D23" s="90">
        <f t="shared" si="0"/>
        <v>7.4104961239913241E-3</v>
      </c>
      <c r="E23" s="90">
        <f t="shared" si="7"/>
        <v>5.0654864737505634E-4</v>
      </c>
      <c r="F23" s="90">
        <f t="shared" si="1"/>
        <v>2.375575545141017E-2</v>
      </c>
      <c r="G23" s="90">
        <f t="shared" si="8"/>
        <v>3.7962557940221192E-5</v>
      </c>
      <c r="H23" s="90">
        <f t="shared" si="2"/>
        <v>8.4832214370229257E-3</v>
      </c>
      <c r="I23" s="90">
        <f t="shared" si="9"/>
        <v>4.5941251146962628E-4</v>
      </c>
      <c r="J23" s="90">
        <f t="shared" si="3"/>
        <v>3.6669362900634356E-2</v>
      </c>
      <c r="K23" s="90">
        <f t="shared" si="10"/>
        <v>4.5592625459655103E-5</v>
      </c>
      <c r="L23" s="90">
        <f t="shared" si="4"/>
        <v>4.2992176075644345E-2</v>
      </c>
      <c r="M23" s="90">
        <f t="shared" si="11"/>
        <v>1.7095678401698401E-4</v>
      </c>
      <c r="N23" s="90">
        <f t="shared" si="5"/>
        <v>4.1802079145587624E-2</v>
      </c>
      <c r="O23" s="90">
        <f t="shared" si="12"/>
        <v>1.4125197450445956E-4</v>
      </c>
      <c r="P23" s="90">
        <f t="shared" si="6"/>
        <v>4.3793538226322017E-2</v>
      </c>
      <c r="Q23" s="90">
        <f t="shared" si="13"/>
        <v>1.925546565893667E-4</v>
      </c>
    </row>
    <row r="24" spans="1:17" x14ac:dyDescent="0.35">
      <c r="A24" s="92">
        <f t="shared" si="14"/>
        <v>20</v>
      </c>
      <c r="B24" s="179">
        <v>3.5128984582473183E-2</v>
      </c>
      <c r="C24" s="91"/>
      <c r="D24" s="90">
        <f t="shared" si="0"/>
        <v>5.7244528635170379E-3</v>
      </c>
      <c r="E24" s="90">
        <f t="shared" si="7"/>
        <v>8.6462648561109806E-4</v>
      </c>
      <c r="F24" s="90">
        <f t="shared" si="1"/>
        <v>2.0277066314424403E-2</v>
      </c>
      <c r="G24" s="90">
        <f t="shared" si="8"/>
        <v>2.2057947624080107E-4</v>
      </c>
      <c r="H24" s="90">
        <f t="shared" si="2"/>
        <v>6.6105370312281057E-3</v>
      </c>
      <c r="I24" s="90">
        <f t="shared" si="9"/>
        <v>8.1330185073311633E-4</v>
      </c>
      <c r="J24" s="90">
        <f t="shared" si="3"/>
        <v>3.5529613937322319E-2</v>
      </c>
      <c r="K24" s="90">
        <f t="shared" si="10"/>
        <v>1.6050387996683472E-7</v>
      </c>
      <c r="L24" s="90">
        <f t="shared" si="4"/>
        <v>4.2086004274986537E-2</v>
      </c>
      <c r="M24" s="90">
        <f t="shared" si="11"/>
        <v>4.8400123002018602E-5</v>
      </c>
      <c r="N24" s="90">
        <f t="shared" si="5"/>
        <v>3.8469053571822884E-2</v>
      </c>
      <c r="O24" s="90">
        <f t="shared" si="12"/>
        <v>1.1156060853615534E-5</v>
      </c>
      <c r="P24" s="90">
        <f t="shared" si="6"/>
        <v>4.0513334319087865E-2</v>
      </c>
      <c r="Q24" s="90">
        <f t="shared" si="13"/>
        <v>2.8991222086182602E-5</v>
      </c>
    </row>
    <row r="25" spans="1:17" x14ac:dyDescent="0.35">
      <c r="A25" s="92">
        <f t="shared" si="14"/>
        <v>21</v>
      </c>
      <c r="B25" s="179">
        <v>5.0927020590822818E-2</v>
      </c>
      <c r="C25" s="91"/>
      <c r="D25" s="90">
        <f t="shared" si="0"/>
        <v>4.4220197997996789E-3</v>
      </c>
      <c r="E25" s="90">
        <f t="shared" si="7"/>
        <v>2.1627150985730629E-3</v>
      </c>
      <c r="F25" s="90">
        <f t="shared" si="1"/>
        <v>1.7333943319105653E-2</v>
      </c>
      <c r="G25" s="90">
        <f t="shared" si="8"/>
        <v>1.1284948405835601E-3</v>
      </c>
      <c r="H25" s="90">
        <f t="shared" si="2"/>
        <v>5.1512506381742821E-3</v>
      </c>
      <c r="I25" s="90">
        <f t="shared" si="9"/>
        <v>2.0954211147578006E-3</v>
      </c>
      <c r="J25" s="90">
        <f t="shared" si="3"/>
        <v>3.4831120311630895E-2</v>
      </c>
      <c r="K25" s="90">
        <f t="shared" si="10"/>
        <v>2.590780057976906E-4</v>
      </c>
      <c r="L25" s="90">
        <f t="shared" si="4"/>
        <v>4.1411209975967853E-2</v>
      </c>
      <c r="M25" s="90">
        <f t="shared" si="11"/>
        <v>9.0550651657786427E-5</v>
      </c>
      <c r="N25" s="90">
        <f t="shared" si="5"/>
        <v>3.5447703277111532E-2</v>
      </c>
      <c r="O25" s="90">
        <f t="shared" si="12"/>
        <v>2.3960926449856197E-4</v>
      </c>
      <c r="P25" s="90">
        <f t="shared" si="6"/>
        <v>3.7523895756506422E-2</v>
      </c>
      <c r="Q25" s="90">
        <f t="shared" si="13"/>
        <v>1.7964375532426892E-4</v>
      </c>
    </row>
    <row r="26" spans="1:17" x14ac:dyDescent="0.35">
      <c r="A26" s="92">
        <f t="shared" si="14"/>
        <v>22</v>
      </c>
      <c r="B26" s="179">
        <v>3.6188813601770634E-2</v>
      </c>
      <c r="C26" s="91"/>
      <c r="D26" s="90">
        <f t="shared" si="0"/>
        <v>3.4159175690734018E-3</v>
      </c>
      <c r="E26" s="90">
        <f t="shared" si="7"/>
        <v>1.0740627143699818E-3</v>
      </c>
      <c r="F26" s="90">
        <f t="shared" si="1"/>
        <v>1.4839132610859371E-2</v>
      </c>
      <c r="G26" s="90">
        <f t="shared" si="8"/>
        <v>4.5580887841367772E-4</v>
      </c>
      <c r="H26" s="90">
        <f t="shared" si="2"/>
        <v>4.0141039997110802E-3</v>
      </c>
      <c r="I26" s="90">
        <f t="shared" si="9"/>
        <v>1.0352119379768631E-3</v>
      </c>
      <c r="J26" s="90">
        <f t="shared" si="3"/>
        <v>3.4489612103949262E-2</v>
      </c>
      <c r="K26" s="90">
        <f t="shared" si="10"/>
        <v>2.8872857301983933E-6</v>
      </c>
      <c r="L26" s="90">
        <f t="shared" si="4"/>
        <v>4.0908714372311264E-2</v>
      </c>
      <c r="M26" s="90">
        <f t="shared" si="11"/>
        <v>2.2277463283750037E-5</v>
      </c>
      <c r="N26" s="90">
        <f t="shared" si="5"/>
        <v>3.2695939742546844E-2</v>
      </c>
      <c r="O26" s="90">
        <f t="shared" si="12"/>
        <v>1.2200167796448892E-5</v>
      </c>
      <c r="P26" s="90">
        <f t="shared" si="6"/>
        <v>3.4786502104783727E-2</v>
      </c>
      <c r="Q26" s="90">
        <f t="shared" si="13"/>
        <v>1.9664775345816581E-6</v>
      </c>
    </row>
    <row r="27" spans="1:17" x14ac:dyDescent="0.35">
      <c r="A27" s="92">
        <f t="shared" si="14"/>
        <v>23</v>
      </c>
      <c r="B27" s="179">
        <v>2.9971907905798751E-2</v>
      </c>
      <c r="C27" s="91"/>
      <c r="D27" s="90">
        <f t="shared" si="0"/>
        <v>2.6387246930085952E-3</v>
      </c>
      <c r="E27" s="90">
        <f t="shared" si="7"/>
        <v>7.4710290454395366E-4</v>
      </c>
      <c r="F27" s="90">
        <f t="shared" si="1"/>
        <v>1.2720528433151381E-2</v>
      </c>
      <c r="G27" s="90">
        <f t="shared" si="8"/>
        <v>2.9761009370927907E-4</v>
      </c>
      <c r="H27" s="90">
        <f t="shared" si="2"/>
        <v>3.1279842609652762E-3</v>
      </c>
      <c r="I27" s="90">
        <f t="shared" si="9"/>
        <v>7.2059623664964963E-4</v>
      </c>
      <c r="J27" s="90">
        <f t="shared" si="3"/>
        <v>3.4437452117986302E-2</v>
      </c>
      <c r="K27" s="90">
        <f t="shared" si="10"/>
        <v>1.9941085111001733E-5</v>
      </c>
      <c r="L27" s="90">
        <f t="shared" si="4"/>
        <v>4.0534523552884665E-2</v>
      </c>
      <c r="M27" s="90">
        <f t="shared" si="11"/>
        <v>1.1156884930806417E-4</v>
      </c>
      <c r="N27" s="90">
        <f t="shared" si="5"/>
        <v>3.018046875570923E-2</v>
      </c>
      <c r="O27" s="90">
        <f t="shared" si="12"/>
        <v>4.3497628115381264E-8</v>
      </c>
      <c r="P27" s="90">
        <f t="shared" si="6"/>
        <v>3.227073134385948E-2</v>
      </c>
      <c r="Q27" s="90">
        <f t="shared" si="13"/>
        <v>5.2845891993773478E-6</v>
      </c>
    </row>
    <row r="28" spans="1:17" x14ac:dyDescent="0.35">
      <c r="A28" s="92">
        <f t="shared" si="14"/>
        <v>24</v>
      </c>
      <c r="B28" s="179">
        <v>3.1116989779152702E-2</v>
      </c>
      <c r="C28" s="91"/>
      <c r="D28" s="90">
        <f t="shared" si="0"/>
        <v>2.0383594933709248E-3</v>
      </c>
      <c r="E28" s="90">
        <f t="shared" si="7"/>
        <v>8.4556673929718528E-4</v>
      </c>
      <c r="F28" s="90">
        <f t="shared" si="1"/>
        <v>1.09183511032565E-2</v>
      </c>
      <c r="G28" s="90">
        <f t="shared" si="8"/>
        <v>4.0798500435940984E-4</v>
      </c>
      <c r="H28" s="90">
        <f t="shared" si="2"/>
        <v>2.4374768410461516E-3</v>
      </c>
      <c r="I28" s="90">
        <f t="shared" si="9"/>
        <v>8.2251446236702107E-4</v>
      </c>
      <c r="J28" s="90">
        <f t="shared" si="3"/>
        <v>3.4620226551877666E-2</v>
      </c>
      <c r="K28" s="90">
        <f t="shared" si="10"/>
        <v>1.2272667885772419E-5</v>
      </c>
      <c r="L28" s="90">
        <f t="shared" si="4"/>
        <v>4.0255876797919539E-2</v>
      </c>
      <c r="M28" s="90">
        <f t="shared" si="11"/>
        <v>8.3519255941785002E-5</v>
      </c>
      <c r="N28" s="90">
        <f t="shared" si="5"/>
        <v>2.787443517180558E-2</v>
      </c>
      <c r="O28" s="90">
        <f t="shared" si="12"/>
        <v>1.0514160381628049E-5</v>
      </c>
      <c r="P28" s="90">
        <f t="shared" si="6"/>
        <v>2.9952173756833282E-2</v>
      </c>
      <c r="Q28" s="90">
        <f t="shared" si="13"/>
        <v>1.3567963658520348E-6</v>
      </c>
    </row>
    <row r="29" spans="1:17" x14ac:dyDescent="0.35">
      <c r="A29" s="92">
        <f t="shared" si="14"/>
        <v>25</v>
      </c>
      <c r="B29" s="179">
        <v>3.3000228950527469E-2</v>
      </c>
      <c r="C29" s="91"/>
      <c r="D29" s="90">
        <f t="shared" si="0"/>
        <v>1.5745899658361376E-3</v>
      </c>
      <c r="E29" s="90">
        <f t="shared" si="7"/>
        <v>9.8757078559615183E-4</v>
      </c>
      <c r="F29" s="90">
        <f t="shared" si="1"/>
        <v>9.3828926727516394E-3</v>
      </c>
      <c r="G29" s="90">
        <f t="shared" si="8"/>
        <v>5.5777857285754621E-4</v>
      </c>
      <c r="H29" s="90">
        <f t="shared" si="2"/>
        <v>1.8994000145009938E-3</v>
      </c>
      <c r="I29" s="90">
        <f t="shared" si="9"/>
        <v>9.6726156050798168E-4</v>
      </c>
      <c r="J29" s="90">
        <f t="shared" si="3"/>
        <v>3.4994065416207115E-2</v>
      </c>
      <c r="K29" s="90">
        <f t="shared" si="10"/>
        <v>3.9753838518739043E-6</v>
      </c>
      <c r="L29" s="90">
        <f t="shared" si="4"/>
        <v>4.0048378350545623E-2</v>
      </c>
      <c r="M29" s="90">
        <f t="shared" si="11"/>
        <v>4.9676409964976263E-5</v>
      </c>
      <c r="N29" s="90">
        <f t="shared" si="5"/>
        <v>2.5755754121203022E-2</v>
      </c>
      <c r="O29" s="90">
        <f t="shared" si="12"/>
        <v>5.2482415552715471E-5</v>
      </c>
      <c r="P29" s="90">
        <f t="shared" si="6"/>
        <v>2.7810826572236182E-2</v>
      </c>
      <c r="Q29" s="90">
        <f t="shared" si="13"/>
        <v>2.6929897043815259E-5</v>
      </c>
    </row>
    <row r="30" spans="1:17" x14ac:dyDescent="0.35">
      <c r="A30" s="92">
        <f t="shared" si="14"/>
        <v>26</v>
      </c>
      <c r="B30" s="179">
        <v>2.6476237783461403E-2</v>
      </c>
      <c r="C30" s="91"/>
      <c r="D30" s="90">
        <f t="shared" si="0"/>
        <v>1.2163377306971823E-3</v>
      </c>
      <c r="E30" s="90">
        <f t="shared" si="7"/>
        <v>6.3806255067563791E-4</v>
      </c>
      <c r="F30" s="90">
        <f t="shared" si="1"/>
        <v>8.0727063845277662E-3</v>
      </c>
      <c r="G30" s="90">
        <f t="shared" si="8"/>
        <v>3.3868996795153629E-4</v>
      </c>
      <c r="H30" s="90">
        <f t="shared" si="2"/>
        <v>1.4801044893365887E-3</v>
      </c>
      <c r="I30" s="90">
        <f t="shared" si="9"/>
        <v>6.2480667965765513E-4</v>
      </c>
      <c r="J30" s="90">
        <f t="shared" si="3"/>
        <v>3.5523528621904117E-2</v>
      </c>
      <c r="K30" s="90">
        <f t="shared" si="10"/>
        <v>8.1853471515369464E-5</v>
      </c>
      <c r="L30" s="90">
        <f t="shared" si="4"/>
        <v>3.9893861547836126E-2</v>
      </c>
      <c r="M30" s="90">
        <f t="shared" si="11"/>
        <v>1.8003262748231332E-4</v>
      </c>
      <c r="N30" s="90">
        <f t="shared" si="5"/>
        <v>2.3805923922641876E-2</v>
      </c>
      <c r="O30" s="90">
        <f t="shared" si="12"/>
        <v>7.13057611528489E-6</v>
      </c>
      <c r="P30" s="90">
        <f t="shared" si="6"/>
        <v>2.5829962666623175E-2</v>
      </c>
      <c r="Q30" s="90">
        <f t="shared" si="13"/>
        <v>4.1767152664426563E-7</v>
      </c>
    </row>
    <row r="31" spans="1:17" x14ac:dyDescent="0.35">
      <c r="A31" s="92">
        <f t="shared" si="14"/>
        <v>27</v>
      </c>
      <c r="B31" s="179">
        <v>1.7548612520325919E-2</v>
      </c>
      <c r="C31" s="91"/>
      <c r="D31" s="90">
        <f t="shared" si="0"/>
        <v>9.3959539131950457E-4</v>
      </c>
      <c r="E31" s="90">
        <f t="shared" si="7"/>
        <v>2.7585944999162842E-4</v>
      </c>
      <c r="F31" s="90">
        <f t="shared" si="1"/>
        <v>6.9531454386896237E-3</v>
      </c>
      <c r="G31" s="90">
        <f t="shared" si="8"/>
        <v>1.1226392267803836E-4</v>
      </c>
      <c r="H31" s="90">
        <f t="shared" si="2"/>
        <v>1.1533691074177761E-3</v>
      </c>
      <c r="I31" s="90">
        <f t="shared" si="9"/>
        <v>2.6880400656850782E-4</v>
      </c>
      <c r="J31" s="90">
        <f t="shared" si="3"/>
        <v>3.6179932645253515E-2</v>
      </c>
      <c r="K31" s="90">
        <f t="shared" si="10"/>
        <v>3.4712608959753204E-4</v>
      </c>
      <c r="L31" s="90">
        <f t="shared" si="4"/>
        <v>3.9778798314247008E-2</v>
      </c>
      <c r="M31" s="90">
        <f t="shared" si="11"/>
        <v>4.9418116043225093E-4</v>
      </c>
      <c r="N31" s="90">
        <f t="shared" si="5"/>
        <v>2.2009177388021165E-2</v>
      </c>
      <c r="O31" s="90">
        <f t="shared" si="12"/>
        <v>1.9896638938917105E-5</v>
      </c>
      <c r="P31" s="90">
        <f t="shared" si="6"/>
        <v>2.3995329679169595E-2</v>
      </c>
      <c r="Q31" s="90">
        <f t="shared" si="13"/>
        <v>4.1560162126129472E-5</v>
      </c>
    </row>
    <row r="32" spans="1:17" x14ac:dyDescent="0.35">
      <c r="A32" s="92">
        <f t="shared" si="14"/>
        <v>28</v>
      </c>
      <c r="B32" s="179">
        <v>2.0877226177578073E-2</v>
      </c>
      <c r="C32" s="91"/>
      <c r="D32" s="90">
        <f t="shared" si="0"/>
        <v>7.258177372191075E-4</v>
      </c>
      <c r="E32" s="90">
        <f t="shared" si="7"/>
        <v>4.0607926213017049E-4</v>
      </c>
      <c r="F32" s="90">
        <f t="shared" si="1"/>
        <v>5.9951783954090314E-3</v>
      </c>
      <c r="G32" s="90">
        <f t="shared" si="8"/>
        <v>2.2147534619076245E-4</v>
      </c>
      <c r="H32" s="90">
        <f t="shared" si="2"/>
        <v>8.9876107229559647E-4</v>
      </c>
      <c r="I32" s="90">
        <f t="shared" si="9"/>
        <v>3.9913906796298947E-4</v>
      </c>
      <c r="J32" s="90">
        <f t="shared" si="3"/>
        <v>3.6940021820254208E-2</v>
      </c>
      <c r="K32" s="90">
        <f t="shared" si="10"/>
        <v>2.5801340385837548E-4</v>
      </c>
      <c r="L32" s="90">
        <f t="shared" si="4"/>
        <v>3.9693114767268133E-2</v>
      </c>
      <c r="M32" s="90">
        <f t="shared" si="11"/>
        <v>3.5403766341962861E-4</v>
      </c>
      <c r="N32" s="90">
        <f t="shared" si="5"/>
        <v>2.0351871174811496E-2</v>
      </c>
      <c r="O32" s="90">
        <f t="shared" si="12"/>
        <v>2.7599787893186993E-7</v>
      </c>
      <c r="P32" s="90">
        <f t="shared" si="6"/>
        <v>2.2294579684393939E-2</v>
      </c>
      <c r="Q32" s="90">
        <f t="shared" si="13"/>
        <v>2.008890963283235E-6</v>
      </c>
    </row>
    <row r="33" spans="1:17" x14ac:dyDescent="0.35">
      <c r="A33" s="92">
        <f t="shared" si="14"/>
        <v>29</v>
      </c>
      <c r="B33" s="179">
        <v>4.9978900046287605E-2</v>
      </c>
      <c r="C33" s="91"/>
      <c r="D33" s="90">
        <f t="shared" si="0"/>
        <v>5.6067898217555844E-4</v>
      </c>
      <c r="E33" s="90">
        <f t="shared" si="7"/>
        <v>2.4421605731414476E-3</v>
      </c>
      <c r="F33" s="90">
        <f t="shared" si="1"/>
        <v>5.1744248948109956E-3</v>
      </c>
      <c r="G33" s="90">
        <f t="shared" si="8"/>
        <v>2.0074409935992854E-3</v>
      </c>
      <c r="H33" s="90">
        <f t="shared" si="2"/>
        <v>7.0035815930809167E-4</v>
      </c>
      <c r="I33" s="90">
        <f t="shared" si="9"/>
        <v>2.4283746905067942E-3</v>
      </c>
      <c r="J33" s="90">
        <f t="shared" si="3"/>
        <v>3.7784910260870372E-2</v>
      </c>
      <c r="K33" s="90">
        <f t="shared" si="10"/>
        <v>1.4869338688685982E-4</v>
      </c>
      <c r="L33" s="90">
        <f t="shared" si="4"/>
        <v>3.9629309240568809E-2</v>
      </c>
      <c r="M33" s="90">
        <f t="shared" si="11"/>
        <v>1.0711402984581903E-4</v>
      </c>
      <c r="N33" s="90">
        <v>4.9978900047084579E-2</v>
      </c>
      <c r="O33" s="89">
        <f t="shared" ref="O33" si="15">ABS(B33-N33)</f>
        <v>7.9697359822716862E-13</v>
      </c>
      <c r="P33" s="90">
        <f t="shared" si="6"/>
        <v>2.0716859992918394E-2</v>
      </c>
      <c r="Q33" s="90">
        <f t="shared" si="13"/>
        <v>8.5626698808498401E-4</v>
      </c>
    </row>
    <row r="34" spans="1:17" x14ac:dyDescent="0.35">
      <c r="B34" s="88" t="s">
        <v>108</v>
      </c>
      <c r="C34" s="87" t="s">
        <v>107</v>
      </c>
      <c r="D34" s="82">
        <v>0.25815041519001275</v>
      </c>
      <c r="E34" s="86">
        <f>SUM(E4:E33)</f>
        <v>3.7149731774743289E-2</v>
      </c>
      <c r="F34" s="82">
        <v>0.3460539180629405</v>
      </c>
      <c r="G34" s="86">
        <f>SUM(G4:G33)</f>
        <v>2.1625286677035789E-2</v>
      </c>
      <c r="H34" s="82">
        <v>0.24942536827423031</v>
      </c>
      <c r="I34" s="86">
        <f>SUM(I4:I33)</f>
        <v>3.5848236910618864E-2</v>
      </c>
      <c r="J34" s="82">
        <v>0.33116667208663686</v>
      </c>
      <c r="K34" s="86">
        <f>SUM(K4:K33)</f>
        <v>1.3088158352856049E-2</v>
      </c>
      <c r="L34" s="82">
        <v>0.29482101128180643</v>
      </c>
      <c r="M34" s="86">
        <f>SUM(M4:M33)</f>
        <v>1.2911055930169791E-2</v>
      </c>
      <c r="N34" s="82">
        <v>7.7702020658944312E-2</v>
      </c>
      <c r="O34" s="86">
        <f>SUM(O4:O33)</f>
        <v>8.8972040399175369E-3</v>
      </c>
      <c r="P34" s="82">
        <v>0.36446898282517087</v>
      </c>
      <c r="Q34" s="86">
        <f>SUM(Q4:Q33)</f>
        <v>9.375435033311624E-3</v>
      </c>
    </row>
    <row r="35" spans="1:17" x14ac:dyDescent="0.35">
      <c r="B35" s="14"/>
      <c r="C35" s="173" t="s">
        <v>106</v>
      </c>
      <c r="D35" s="82"/>
      <c r="E35" s="82"/>
      <c r="F35" s="82">
        <v>0.80838071819344803</v>
      </c>
      <c r="G35" s="85"/>
      <c r="H35" s="84"/>
      <c r="I35" s="84"/>
      <c r="J35" s="82">
        <v>0.87462009511238525</v>
      </c>
      <c r="K35" s="82"/>
      <c r="L35" s="82"/>
      <c r="M35" s="82"/>
      <c r="N35" s="84">
        <v>0.35754685001680309</v>
      </c>
      <c r="O35" s="82"/>
      <c r="P35" s="82">
        <v>7.3040747229587769E-2</v>
      </c>
      <c r="Q35" s="14"/>
    </row>
    <row r="36" spans="1:17" x14ac:dyDescent="0.35">
      <c r="A36" s="83"/>
      <c r="B36" s="14"/>
      <c r="C36" s="173" t="s">
        <v>105</v>
      </c>
      <c r="D36" s="82"/>
      <c r="E36" s="82"/>
      <c r="F36" s="14"/>
      <c r="G36" s="14"/>
      <c r="H36" s="82">
        <v>0.9698799115592095</v>
      </c>
      <c r="I36" s="82"/>
      <c r="J36" s="82">
        <v>1.018112286349639</v>
      </c>
      <c r="K36" s="82"/>
      <c r="L36" s="82">
        <v>0.96126601330444084</v>
      </c>
      <c r="M36" s="82"/>
      <c r="N36" s="82">
        <v>0.17893396067436523</v>
      </c>
      <c r="O36" s="82"/>
      <c r="P36" s="82">
        <v>0.84638940370264215</v>
      </c>
      <c r="Q36" s="14"/>
    </row>
    <row r="37" spans="1:17" x14ac:dyDescent="0.35">
      <c r="A37" s="80"/>
      <c r="B37" s="14"/>
      <c r="C37" s="173" t="s">
        <v>104</v>
      </c>
      <c r="D37" s="82"/>
      <c r="E37" s="82"/>
      <c r="F37" s="14"/>
      <c r="G37" s="14"/>
      <c r="H37" s="14"/>
      <c r="I37" s="14"/>
      <c r="J37" s="82">
        <v>1.238224874210587E-3</v>
      </c>
      <c r="K37" s="82"/>
      <c r="L37" s="82">
        <v>3.9443225436579341E-2</v>
      </c>
      <c r="M37" s="82"/>
      <c r="N37" s="82"/>
      <c r="O37" s="82"/>
      <c r="P37" s="82">
        <v>0.17210067296991505</v>
      </c>
      <c r="Q37" s="14"/>
    </row>
    <row r="38" spans="1:17" x14ac:dyDescent="0.35">
      <c r="A38" s="81"/>
      <c r="D38" s="3"/>
      <c r="E38" s="3"/>
      <c r="P38" s="3"/>
    </row>
    <row r="39" spans="1:17" x14ac:dyDescent="0.35">
      <c r="A39" s="80"/>
      <c r="B39" s="79" t="s">
        <v>103</v>
      </c>
      <c r="C39" s="79"/>
      <c r="D39" s="76" t="s">
        <v>102</v>
      </c>
      <c r="E39" s="76">
        <f>CORREL(B4:B33,D4:D33)</f>
        <v>0.99425082432035516</v>
      </c>
      <c r="F39" s="76" t="s">
        <v>102</v>
      </c>
      <c r="G39" s="76">
        <f>CORREL(B4:B33,F4:F33)</f>
        <v>0.99402093313657314</v>
      </c>
      <c r="H39" s="76" t="s">
        <v>102</v>
      </c>
      <c r="I39" s="76">
        <f>CORREL(B4:B33,H4:H33)</f>
        <v>0.99324507434069365</v>
      </c>
      <c r="J39" s="76" t="s">
        <v>102</v>
      </c>
      <c r="K39" s="78">
        <f>CORREL(B4:B33,J4:J33)</f>
        <v>0.99594688132781461</v>
      </c>
      <c r="L39" s="77" t="s">
        <v>102</v>
      </c>
      <c r="M39" s="186">
        <f>CORREL(B4:B33,L4:L33)</f>
        <v>0.99599444732928311</v>
      </c>
      <c r="N39" s="76" t="s">
        <v>102</v>
      </c>
      <c r="O39" s="76">
        <f>CORREL(B4:B33,N4:N33)</f>
        <v>0.99732352595484408</v>
      </c>
      <c r="P39" s="76" t="s">
        <v>102</v>
      </c>
      <c r="Q39" s="82">
        <f>CORREL(B4:B33,P4:P33)</f>
        <v>0.99709354826997743</v>
      </c>
    </row>
  </sheetData>
  <mergeCells count="2">
    <mergeCell ref="A1:A2"/>
    <mergeCell ref="B3:C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G18" workbookViewId="0">
      <selection activeCell="Q39" sqref="Q39"/>
    </sheetView>
  </sheetViews>
  <sheetFormatPr baseColWidth="10" defaultRowHeight="14.5" x14ac:dyDescent="0.35"/>
  <cols>
    <col min="2" max="2" width="20.81640625" customWidth="1"/>
    <col min="3" max="3" width="13.54296875" customWidth="1"/>
    <col min="4" max="4" width="13.81640625" bestFit="1" customWidth="1"/>
    <col min="6" max="6" width="12.81640625" bestFit="1" customWidth="1"/>
    <col min="8" max="8" width="16.453125" bestFit="1" customWidth="1"/>
    <col min="10" max="10" width="18.1796875" bestFit="1" customWidth="1"/>
    <col min="12" max="12" width="14.7265625" bestFit="1" customWidth="1"/>
    <col min="14" max="14" width="27" bestFit="1" customWidth="1"/>
    <col min="16" max="16" width="24.81640625" bestFit="1" customWidth="1"/>
  </cols>
  <sheetData>
    <row r="1" spans="1:17" x14ac:dyDescent="0.35">
      <c r="A1" s="221" t="s">
        <v>6</v>
      </c>
      <c r="B1" s="112" t="s">
        <v>127</v>
      </c>
      <c r="C1" s="112"/>
      <c r="D1" s="121" t="s">
        <v>126</v>
      </c>
      <c r="E1" s="120" t="s">
        <v>212</v>
      </c>
      <c r="F1" s="119" t="s">
        <v>125</v>
      </c>
      <c r="G1" s="118" t="s">
        <v>212</v>
      </c>
      <c r="H1" s="117" t="s">
        <v>124</v>
      </c>
      <c r="I1" s="116" t="s">
        <v>212</v>
      </c>
      <c r="J1" s="108" t="s">
        <v>123</v>
      </c>
      <c r="K1" s="115" t="s">
        <v>212</v>
      </c>
      <c r="L1" s="106" t="s">
        <v>122</v>
      </c>
      <c r="M1" s="114" t="s">
        <v>212</v>
      </c>
      <c r="N1" s="104" t="s">
        <v>121</v>
      </c>
      <c r="O1" s="185" t="s">
        <v>212</v>
      </c>
      <c r="P1" s="113" t="s">
        <v>120</v>
      </c>
      <c r="Q1" s="184" t="s">
        <v>212</v>
      </c>
    </row>
    <row r="2" spans="1:17" x14ac:dyDescent="0.35">
      <c r="A2" s="222"/>
      <c r="B2" s="112" t="s">
        <v>119</v>
      </c>
      <c r="C2" s="112"/>
      <c r="D2" s="111" t="s">
        <v>118</v>
      </c>
      <c r="E2" s="111"/>
      <c r="F2" s="110" t="s">
        <v>117</v>
      </c>
      <c r="G2" s="110"/>
      <c r="H2" s="109" t="s">
        <v>116</v>
      </c>
      <c r="I2" s="109"/>
      <c r="J2" s="108" t="s">
        <v>115</v>
      </c>
      <c r="K2" s="107"/>
      <c r="L2" s="106" t="s">
        <v>114</v>
      </c>
      <c r="M2" s="106"/>
      <c r="N2" s="105" t="s">
        <v>113</v>
      </c>
      <c r="O2" s="104"/>
      <c r="P2" s="103" t="s">
        <v>112</v>
      </c>
      <c r="Q2" s="103"/>
    </row>
    <row r="3" spans="1:17" ht="29" x14ac:dyDescent="0.35">
      <c r="A3" s="102" t="s">
        <v>111</v>
      </c>
      <c r="B3" s="219" t="s">
        <v>110</v>
      </c>
      <c r="C3" s="220"/>
      <c r="D3" s="101" t="s">
        <v>109</v>
      </c>
      <c r="E3" s="101"/>
      <c r="F3" s="100" t="s">
        <v>109</v>
      </c>
      <c r="G3" s="100"/>
      <c r="H3" s="99" t="s">
        <v>109</v>
      </c>
      <c r="I3" s="99"/>
      <c r="J3" s="98" t="s">
        <v>109</v>
      </c>
      <c r="K3" s="97"/>
      <c r="L3" s="96" t="s">
        <v>109</v>
      </c>
      <c r="M3" s="95"/>
      <c r="N3" s="94" t="s">
        <v>109</v>
      </c>
      <c r="O3" s="94"/>
      <c r="P3" s="93" t="s">
        <v>109</v>
      </c>
      <c r="Q3" s="93"/>
    </row>
    <row r="4" spans="1:17" x14ac:dyDescent="0.35">
      <c r="A4" s="92">
        <v>0</v>
      </c>
      <c r="B4" s="180">
        <v>1</v>
      </c>
      <c r="C4" s="91"/>
      <c r="D4" s="90">
        <f t="shared" ref="D4:D33" si="0">EXP(-$D$34*A4)</f>
        <v>1</v>
      </c>
      <c r="E4" s="90">
        <f>(B4-D4)*(B4-D4)</f>
        <v>0</v>
      </c>
      <c r="F4" s="90">
        <f t="shared" ref="F4:F33" si="1">EXP(-$F$34*A4^$F$35)</f>
        <v>1</v>
      </c>
      <c r="G4" s="90">
        <f>(B4-F4)*(B4-F4)</f>
        <v>0</v>
      </c>
      <c r="H4" s="90">
        <f t="shared" ref="H4:H33" si="2">$H$36*EXP(-$H$34*A4)</f>
        <v>0.97468582602701925</v>
      </c>
      <c r="I4" s="90">
        <f>(B4-H4)*(B4-H4)</f>
        <v>6.4080740393433581E-4</v>
      </c>
      <c r="J4" s="90">
        <f t="shared" ref="J4:J33" si="3">$J$36*EXP(-$J$34*A4^$J$35)+$J$37*A4</f>
        <v>1.0228907301572185</v>
      </c>
      <c r="K4" s="90">
        <f>(B4-J4)*(B4-J4)</f>
        <v>5.2398552713059442E-4</v>
      </c>
      <c r="L4" s="90">
        <f t="shared" ref="L4:L33" si="4">$L$36*EXP(-$L$34*A4)+$L$37</f>
        <v>1.0098165574293112</v>
      </c>
      <c r="M4" s="90">
        <f>(B4-L4)*(B4-L4)</f>
        <v>9.6364799762964934E-5</v>
      </c>
      <c r="N4" s="90">
        <f t="shared" ref="N4:N32" si="5">$N$36*EXP(-$N$34*A4)+(1-$N$36)*EXP(-$N$35*A4)</f>
        <v>1</v>
      </c>
      <c r="O4" s="90">
        <f>(B4-N4)*(B4-N4)</f>
        <v>0</v>
      </c>
      <c r="P4" s="90">
        <f t="shared" ref="P4:P33" si="6">$P$36*EXP(-$P$34*A4)+$P$37*EXP(-$P$35*A4)</f>
        <v>1.0236579712866374</v>
      </c>
      <c r="Q4" s="90">
        <f>(B4-P4)*(B4-P4)</f>
        <v>5.5969960539935877E-4</v>
      </c>
    </row>
    <row r="5" spans="1:17" x14ac:dyDescent="0.35">
      <c r="A5" s="92">
        <v>1</v>
      </c>
      <c r="B5" s="180">
        <v>0.84646973173543227</v>
      </c>
      <c r="C5" s="91"/>
      <c r="D5" s="90">
        <f t="shared" si="0"/>
        <v>0.80448603488483661</v>
      </c>
      <c r="E5" s="90">
        <f t="shared" ref="E5:E33" si="7">(B5-D5)*(B5-D5)</f>
        <v>1.7626308012427163E-3</v>
      </c>
      <c r="F5" s="90">
        <f t="shared" si="1"/>
        <v>0.74890206225066058</v>
      </c>
      <c r="G5" s="90">
        <f t="shared" ref="G5:G33" si="8">(B5-F5)*(B5-F5)</f>
        <v>9.5194501286896497E-3</v>
      </c>
      <c r="H5" s="90">
        <f t="shared" si="2"/>
        <v>0.78894293647031044</v>
      </c>
      <c r="I5" s="90">
        <f t="shared" ref="I5:I33" si="9">(B5-H5)*(B5-H5)</f>
        <v>3.3093321734752436E-3</v>
      </c>
      <c r="J5" s="90">
        <f t="shared" si="3"/>
        <v>0.77837665883728446</v>
      </c>
      <c r="K5" s="90">
        <f t="shared" ref="K5:K33" si="10">(B5-J5)*(B5-J5)</f>
        <v>4.6366665767124723E-3</v>
      </c>
      <c r="L5" s="90">
        <f t="shared" si="4"/>
        <v>0.79320521038577518</v>
      </c>
      <c r="M5" s="90">
        <f t="shared" ref="M5:M33" si="11">(B5-L5)*(B5-L5)</f>
        <v>2.837109234608076E-3</v>
      </c>
      <c r="N5" s="90">
        <f t="shared" si="5"/>
        <v>0.77844674673512648</v>
      </c>
      <c r="O5" s="90">
        <f t="shared" ref="O5:O32" si="12">(B5-N5)*(B5-N5)</f>
        <v>4.6271264883518265E-3</v>
      </c>
      <c r="P5" s="90">
        <f t="shared" si="6"/>
        <v>0.79005594325218476</v>
      </c>
      <c r="Q5" s="90">
        <f t="shared" ref="Q5:Q33" si="13">(B5-P5)*(B5-P5)</f>
        <v>3.1825155310325902E-3</v>
      </c>
    </row>
    <row r="6" spans="1:17" x14ac:dyDescent="0.35">
      <c r="A6" s="92">
        <f t="shared" ref="A6:A33" si="14">A5+1</f>
        <v>2</v>
      </c>
      <c r="B6" s="180">
        <v>0.6140615601968259</v>
      </c>
      <c r="C6" s="91"/>
      <c r="D6" s="90">
        <f t="shared" si="0"/>
        <v>0.64719778032472652</v>
      </c>
      <c r="E6" s="90">
        <f t="shared" si="7"/>
        <v>1.0980090843646867E-3</v>
      </c>
      <c r="F6" s="90">
        <f t="shared" si="1"/>
        <v>0.59750407193041777</v>
      </c>
      <c r="G6" s="90">
        <f t="shared" si="8"/>
        <v>2.741504176922428E-4</v>
      </c>
      <c r="H6" s="90">
        <f t="shared" si="2"/>
        <v>0.63859649990348977</v>
      </c>
      <c r="I6" s="90">
        <f t="shared" si="9"/>
        <v>6.0196326640963151E-4</v>
      </c>
      <c r="J6" s="90">
        <f t="shared" si="3"/>
        <v>0.61375215835671548</v>
      </c>
      <c r="K6" s="90">
        <f t="shared" si="10"/>
        <v>9.5729498663709332E-8</v>
      </c>
      <c r="L6" s="90">
        <f t="shared" si="4"/>
        <v>0.62518267540072614</v>
      </c>
      <c r="M6" s="90">
        <f t="shared" si="11"/>
        <v>1.2367920337842119E-4</v>
      </c>
      <c r="N6" s="90">
        <f t="shared" si="5"/>
        <v>0.61082082968165552</v>
      </c>
      <c r="O6" s="90">
        <f t="shared" si="12"/>
        <v>1.0502334271956449E-5</v>
      </c>
      <c r="P6" s="90">
        <f t="shared" si="6"/>
        <v>0.61509946005112137</v>
      </c>
      <c r="Q6" s="90">
        <f t="shared" si="13"/>
        <v>1.0772361075465713E-6</v>
      </c>
    </row>
    <row r="7" spans="1:17" x14ac:dyDescent="0.35">
      <c r="A7" s="92">
        <f t="shared" si="14"/>
        <v>3</v>
      </c>
      <c r="B7" s="180">
        <v>0.44737518847824809</v>
      </c>
      <c r="C7" s="91"/>
      <c r="D7" s="90">
        <f t="shared" si="0"/>
        <v>0.52066157607970676</v>
      </c>
      <c r="E7" s="90">
        <f t="shared" si="7"/>
        <v>5.3708946076712347E-3</v>
      </c>
      <c r="F7" s="90">
        <f t="shared" si="1"/>
        <v>0.48585596467322284</v>
      </c>
      <c r="G7" s="90">
        <f t="shared" si="8"/>
        <v>1.4807701365677356E-3</v>
      </c>
      <c r="H7" s="90">
        <f t="shared" si="2"/>
        <v>0.51690112280298539</v>
      </c>
      <c r="I7" s="90">
        <f t="shared" si="9"/>
        <v>4.833855543727685E-3</v>
      </c>
      <c r="J7" s="90">
        <f t="shared" si="3"/>
        <v>0.4901969248115785</v>
      </c>
      <c r="K7" s="90">
        <f t="shared" si="10"/>
        <v>1.8337011026012704E-3</v>
      </c>
      <c r="L7" s="90">
        <f t="shared" si="4"/>
        <v>0.49484983435557156</v>
      </c>
      <c r="M7" s="90">
        <f t="shared" si="11"/>
        <v>2.2538420011772669E-3</v>
      </c>
      <c r="N7" s="90">
        <f t="shared" si="5"/>
        <v>0.48366967859363846</v>
      </c>
      <c r="O7" s="90">
        <f t="shared" si="12"/>
        <v>1.3172900127361698E-3</v>
      </c>
      <c r="P7" s="90">
        <f t="shared" si="6"/>
        <v>0.48373063040651898</v>
      </c>
      <c r="Q7" s="90">
        <f t="shared" si="13"/>
        <v>1.3217181577998773E-3</v>
      </c>
    </row>
    <row r="8" spans="1:17" x14ac:dyDescent="0.35">
      <c r="A8" s="92">
        <f t="shared" si="14"/>
        <v>4</v>
      </c>
      <c r="B8" s="180">
        <v>0.37492456997287921</v>
      </c>
      <c r="C8" s="91"/>
      <c r="D8" s="90">
        <f t="shared" si="0"/>
        <v>0.418864966857253</v>
      </c>
      <c r="E8" s="90">
        <f t="shared" si="7"/>
        <v>1.9307584783562859E-3</v>
      </c>
      <c r="F8" s="90">
        <f t="shared" si="1"/>
        <v>0.39961804805354478</v>
      </c>
      <c r="G8" s="90">
        <f t="shared" si="8"/>
        <v>6.0976785972031132E-4</v>
      </c>
      <c r="H8" s="90">
        <f t="shared" si="2"/>
        <v>0.41839686060817211</v>
      </c>
      <c r="I8" s="90">
        <f t="shared" si="9"/>
        <v>1.8898400530793747E-3</v>
      </c>
      <c r="J8" s="90">
        <f t="shared" si="3"/>
        <v>0.39501130887656716</v>
      </c>
      <c r="K8" s="90">
        <f t="shared" si="10"/>
        <v>4.0347707978493101E-4</v>
      </c>
      <c r="L8" s="90">
        <f t="shared" si="4"/>
        <v>0.39375238658516959</v>
      </c>
      <c r="M8" s="90">
        <f t="shared" si="11"/>
        <v>3.5448667838603771E-4</v>
      </c>
      <c r="N8" s="90">
        <f t="shared" si="5"/>
        <v>0.38691658855953903</v>
      </c>
      <c r="O8" s="90">
        <f t="shared" si="12"/>
        <v>1.4380850978279472E-4</v>
      </c>
      <c r="P8" s="90">
        <f t="shared" si="6"/>
        <v>0.38477695646207977</v>
      </c>
      <c r="Q8" s="90">
        <f t="shared" si="13"/>
        <v>9.7069519532581725E-5</v>
      </c>
    </row>
    <row r="9" spans="1:17" x14ac:dyDescent="0.35">
      <c r="A9" s="92">
        <f t="shared" si="14"/>
        <v>5</v>
      </c>
      <c r="B9" s="180">
        <v>0.27628219725643238</v>
      </c>
      <c r="C9" s="91"/>
      <c r="D9" s="90">
        <f t="shared" si="0"/>
        <v>0.33697101633915993</v>
      </c>
      <c r="E9" s="90">
        <f t="shared" si="7"/>
        <v>3.683132761656036E-3</v>
      </c>
      <c r="F9" s="90">
        <f t="shared" si="1"/>
        <v>0.33135780970548806</v>
      </c>
      <c r="G9" s="90">
        <f t="shared" si="8"/>
        <v>3.0333230866385766E-3</v>
      </c>
      <c r="H9" s="90">
        <f t="shared" si="2"/>
        <v>0.3386642536535871</v>
      </c>
      <c r="I9" s="90">
        <f t="shared" si="9"/>
        <v>3.8915209603377918E-3</v>
      </c>
      <c r="J9" s="90">
        <f t="shared" si="3"/>
        <v>0.3206749862791875</v>
      </c>
      <c r="K9" s="90">
        <f t="shared" si="10"/>
        <v>1.9707197172188474E-3</v>
      </c>
      <c r="L9" s="90">
        <f t="shared" si="4"/>
        <v>0.31533244373938957</v>
      </c>
      <c r="M9" s="90">
        <f t="shared" si="11"/>
        <v>1.52492175037971E-3</v>
      </c>
      <c r="N9" s="90">
        <f t="shared" si="5"/>
        <v>0.31301236225186979</v>
      </c>
      <c r="O9" s="90">
        <f t="shared" si="12"/>
        <v>1.3491050205920556E-3</v>
      </c>
      <c r="P9" s="90">
        <f t="shared" si="6"/>
        <v>0.30994771793220477</v>
      </c>
      <c r="Q9" s="90">
        <f t="shared" si="13"/>
        <v>1.133367282370858E-3</v>
      </c>
    </row>
    <row r="10" spans="1:17" x14ac:dyDescent="0.35">
      <c r="A10" s="92">
        <f t="shared" si="14"/>
        <v>6</v>
      </c>
      <c r="B10" s="180">
        <v>0.27305740719589355</v>
      </c>
      <c r="C10" s="91"/>
      <c r="D10" s="90">
        <f t="shared" si="0"/>
        <v>0.27108847680580428</v>
      </c>
      <c r="E10" s="90">
        <f t="shared" si="7"/>
        <v>3.8766868810171006E-6</v>
      </c>
      <c r="F10" s="90">
        <f t="shared" si="1"/>
        <v>0.27646789451420667</v>
      </c>
      <c r="G10" s="90">
        <f t="shared" si="8"/>
        <v>1.1631423748374588E-5</v>
      </c>
      <c r="H10" s="90">
        <f t="shared" si="2"/>
        <v>0.27412604515250261</v>
      </c>
      <c r="I10" s="90">
        <f t="shared" si="9"/>
        <v>1.1419870823055726E-6</v>
      </c>
      <c r="J10" s="90">
        <f t="shared" si="3"/>
        <v>0.26212633611905312</v>
      </c>
      <c r="K10" s="90">
        <f t="shared" si="10"/>
        <v>1.1948831488693756E-4</v>
      </c>
      <c r="L10" s="90">
        <f t="shared" si="4"/>
        <v>0.25450313922616691</v>
      </c>
      <c r="M10" s="90">
        <f t="shared" si="11"/>
        <v>3.4426085989242413E-4</v>
      </c>
      <c r="N10" s="90">
        <f t="shared" si="5"/>
        <v>0.25630021651648882</v>
      </c>
      <c r="O10" s="90">
        <f t="shared" si="12"/>
        <v>2.808034394659288E-4</v>
      </c>
      <c r="P10" s="90">
        <f t="shared" si="6"/>
        <v>0.25308965425839719</v>
      </c>
      <c r="Q10" s="90">
        <f t="shared" si="13"/>
        <v>3.9871115737289466E-4</v>
      </c>
    </row>
    <row r="11" spans="1:17" x14ac:dyDescent="0.35">
      <c r="A11" s="92">
        <f t="shared" si="14"/>
        <v>7</v>
      </c>
      <c r="B11" s="180">
        <v>0.22881264974662718</v>
      </c>
      <c r="C11" s="91"/>
      <c r="D11" s="90">
        <f t="shared" si="0"/>
        <v>0.21808689380847146</v>
      </c>
      <c r="E11" s="90">
        <f t="shared" si="7"/>
        <v>1.1504184044488275E-4</v>
      </c>
      <c r="F11" s="90">
        <f t="shared" si="1"/>
        <v>0.23182760736219896</v>
      </c>
      <c r="G11" s="90">
        <f t="shared" si="8"/>
        <v>9.0899694236942298E-6</v>
      </c>
      <c r="H11" s="90">
        <f t="shared" si="2"/>
        <v>0.22188668517645307</v>
      </c>
      <c r="I11" s="90">
        <f t="shared" si="9"/>
        <v>4.7968985227307031E-5</v>
      </c>
      <c r="J11" s="90">
        <f t="shared" si="3"/>
        <v>0.21574992594915413</v>
      </c>
      <c r="K11" s="90">
        <f t="shared" si="10"/>
        <v>1.7063475300906896E-4</v>
      </c>
      <c r="L11" s="90">
        <f t="shared" si="4"/>
        <v>0.20731865842593014</v>
      </c>
      <c r="M11" s="90">
        <f t="shared" si="11"/>
        <v>4.6199166289419979E-4</v>
      </c>
      <c r="N11" s="90">
        <f t="shared" si="5"/>
        <v>0.21254033762473842</v>
      </c>
      <c r="O11" s="90">
        <f t="shared" si="12"/>
        <v>2.6478814179216786E-4</v>
      </c>
      <c r="P11" s="90">
        <f t="shared" si="6"/>
        <v>0.20963494827073631</v>
      </c>
      <c r="Q11" s="90">
        <f t="shared" si="13"/>
        <v>3.67784233898387E-4</v>
      </c>
    </row>
    <row r="12" spans="1:17" x14ac:dyDescent="0.35">
      <c r="A12" s="92">
        <f t="shared" si="14"/>
        <v>8</v>
      </c>
      <c r="B12" s="180">
        <v>0.19174389158286098</v>
      </c>
      <c r="C12" s="91"/>
      <c r="D12" s="90">
        <f t="shared" si="0"/>
        <v>0.17544786046032765</v>
      </c>
      <c r="E12" s="90">
        <f t="shared" si="7"/>
        <v>2.6556063034657498E-4</v>
      </c>
      <c r="F12" s="90">
        <f t="shared" si="1"/>
        <v>0.19520811320747433</v>
      </c>
      <c r="G12" s="90">
        <f t="shared" si="8"/>
        <v>1.2000831464438762E-5</v>
      </c>
      <c r="H12" s="90">
        <f t="shared" si="2"/>
        <v>0.17960241986931436</v>
      </c>
      <c r="I12" s="90">
        <f t="shared" si="9"/>
        <v>1.4741533537085283E-4</v>
      </c>
      <c r="J12" s="90">
        <f t="shared" si="3"/>
        <v>0.17887379456437408</v>
      </c>
      <c r="K12" s="90">
        <f t="shared" si="10"/>
        <v>1.6563939726526547E-4</v>
      </c>
      <c r="L12" s="90">
        <f t="shared" si="4"/>
        <v>0.17071828552664839</v>
      </c>
      <c r="M12" s="90">
        <f t="shared" si="11"/>
        <v>4.4207611003104364E-4</v>
      </c>
      <c r="N12" s="90">
        <f t="shared" si="5"/>
        <v>0.1785539490014913</v>
      </c>
      <c r="O12" s="90">
        <f t="shared" si="12"/>
        <v>1.7397458529982919E-4</v>
      </c>
      <c r="P12" s="90">
        <f t="shared" si="6"/>
        <v>0.17619182535406031</v>
      </c>
      <c r="Q12" s="90">
        <f t="shared" si="13"/>
        <v>2.4186676398500249E-4</v>
      </c>
    </row>
    <row r="13" spans="1:17" x14ac:dyDescent="0.35">
      <c r="A13" s="92">
        <f t="shared" si="14"/>
        <v>9</v>
      </c>
      <c r="B13" s="180">
        <v>0.15210747980474229</v>
      </c>
      <c r="C13" s="91"/>
      <c r="D13" s="90">
        <f t="shared" si="0"/>
        <v>0.14114535359075711</v>
      </c>
      <c r="E13" s="90">
        <f t="shared" si="7"/>
        <v>1.2016821113134104E-4</v>
      </c>
      <c r="F13" s="90">
        <f t="shared" si="1"/>
        <v>0.16496040015994845</v>
      </c>
      <c r="G13" s="90">
        <f t="shared" si="8"/>
        <v>1.6519756165727284E-4</v>
      </c>
      <c r="H13" s="90">
        <f t="shared" si="2"/>
        <v>0.14537613736156099</v>
      </c>
      <c r="I13" s="90">
        <f t="shared" si="9"/>
        <v>4.531097108737397E-5</v>
      </c>
      <c r="J13" s="90">
        <f t="shared" si="3"/>
        <v>0.14947925283477345</v>
      </c>
      <c r="K13" s="90">
        <f t="shared" si="10"/>
        <v>6.9075770056715828E-6</v>
      </c>
      <c r="L13" s="90">
        <f t="shared" si="4"/>
        <v>0.14232786406502757</v>
      </c>
      <c r="M13" s="90">
        <f t="shared" si="11"/>
        <v>9.5640884016476001E-5</v>
      </c>
      <c r="N13" s="90">
        <f t="shared" si="5"/>
        <v>0.15195684584544086</v>
      </c>
      <c r="O13" s="90">
        <f t="shared" si="12"/>
        <v>2.2690589694824028E-8</v>
      </c>
      <c r="P13" s="90">
        <f t="shared" si="6"/>
        <v>0.15024091993631808</v>
      </c>
      <c r="Q13" s="90">
        <f t="shared" si="13"/>
        <v>3.4840457424118089E-6</v>
      </c>
    </row>
    <row r="14" spans="1:17" x14ac:dyDescent="0.35">
      <c r="A14" s="92">
        <f t="shared" si="14"/>
        <v>10</v>
      </c>
      <c r="B14" s="180">
        <v>0.13547084662221537</v>
      </c>
      <c r="C14" s="91"/>
      <c r="D14" s="90">
        <f t="shared" si="0"/>
        <v>0.1135494658526464</v>
      </c>
      <c r="E14" s="90">
        <f t="shared" si="7"/>
        <v>4.8054693484442815E-4</v>
      </c>
      <c r="F14" s="90">
        <f t="shared" si="1"/>
        <v>0.13983334250301935</v>
      </c>
      <c r="G14" s="90">
        <f t="shared" si="8"/>
        <v>1.9031370310031687E-5</v>
      </c>
      <c r="H14" s="90">
        <f t="shared" si="2"/>
        <v>0.11767225257624885</v>
      </c>
      <c r="I14" s="90">
        <f t="shared" si="9"/>
        <v>3.1678995001311499E-4</v>
      </c>
      <c r="J14" s="90">
        <f t="shared" si="3"/>
        <v>0.12601744599079739</v>
      </c>
      <c r="K14" s="90">
        <f t="shared" si="10"/>
        <v>8.9366783498093754E-5</v>
      </c>
      <c r="L14" s="90">
        <f t="shared" si="4"/>
        <v>0.12030579251437738</v>
      </c>
      <c r="M14" s="90">
        <f t="shared" si="11"/>
        <v>2.2997886609365376E-4</v>
      </c>
      <c r="N14" s="90">
        <f t="shared" si="5"/>
        <v>0.13095990477752201</v>
      </c>
      <c r="O14" s="90">
        <f t="shared" si="12"/>
        <v>2.0348596326205547E-5</v>
      </c>
      <c r="P14" s="90">
        <f t="shared" si="6"/>
        <v>0.12991008190263953</v>
      </c>
      <c r="Q14" s="90">
        <f t="shared" si="13"/>
        <v>3.0922104266479361E-5</v>
      </c>
    </row>
    <row r="15" spans="1:17" x14ac:dyDescent="0.35">
      <c r="A15" s="92">
        <f t="shared" si="14"/>
        <v>11</v>
      </c>
      <c r="B15" s="180">
        <v>0.11000921902693235</v>
      </c>
      <c r="C15" s="91"/>
      <c r="D15" s="90">
        <f t="shared" si="0"/>
        <v>9.1348959547086647E-2</v>
      </c>
      <c r="E15" s="90">
        <f t="shared" si="7"/>
        <v>3.4820528385517144E-4</v>
      </c>
      <c r="F15" s="90">
        <f t="shared" si="1"/>
        <v>0.11885959667457592</v>
      </c>
      <c r="G15" s="90">
        <f t="shared" si="8"/>
        <v>7.8329184505908939E-5</v>
      </c>
      <c r="H15" s="90">
        <f t="shared" si="2"/>
        <v>9.524781217656518E-2</v>
      </c>
      <c r="I15" s="90">
        <f t="shared" si="9"/>
        <v>2.1789913220206683E-4</v>
      </c>
      <c r="J15" s="90">
        <f t="shared" si="3"/>
        <v>0.10728632789658131</v>
      </c>
      <c r="K15" s="90">
        <f t="shared" si="10"/>
        <v>7.4141361077443671E-6</v>
      </c>
      <c r="L15" s="90">
        <f t="shared" si="4"/>
        <v>0.10322356511463421</v>
      </c>
      <c r="M15" s="90">
        <f t="shared" si="11"/>
        <v>4.6045099017487085E-5</v>
      </c>
      <c r="N15" s="90">
        <f t="shared" si="5"/>
        <v>0.11421973128925098</v>
      </c>
      <c r="O15" s="90">
        <f t="shared" si="12"/>
        <v>1.7728413511135503E-5</v>
      </c>
      <c r="P15" s="90">
        <f t="shared" si="6"/>
        <v>0.11380735634727601</v>
      </c>
      <c r="Q15" s="90">
        <f t="shared" si="13"/>
        <v>1.4425847104187328E-5</v>
      </c>
    </row>
    <row r="16" spans="1:17" x14ac:dyDescent="0.35">
      <c r="A16" s="92">
        <f t="shared" si="14"/>
        <v>12</v>
      </c>
      <c r="B16" s="180">
        <v>0.1008702903227863</v>
      </c>
      <c r="C16" s="91"/>
      <c r="D16" s="90">
        <f t="shared" si="0"/>
        <v>7.3488962256891097E-2</v>
      </c>
      <c r="E16" s="90">
        <f t="shared" si="7"/>
        <v>7.4973712665218027E-4</v>
      </c>
      <c r="F16" s="90">
        <f t="shared" si="1"/>
        <v>0.10128014124644996</v>
      </c>
      <c r="G16" s="90">
        <f t="shared" si="8"/>
        <v>1.6797777962795747E-7</v>
      </c>
      <c r="H16" s="90">
        <f t="shared" si="2"/>
        <v>7.7096728632297565E-2</v>
      </c>
      <c r="I16" s="90">
        <f t="shared" si="9"/>
        <v>5.6518223545147354E-4</v>
      </c>
      <c r="J16" s="90">
        <f t="shared" si="3"/>
        <v>9.2344709686132329E-2</v>
      </c>
      <c r="K16" s="90">
        <f t="shared" si="10"/>
        <v>7.2685525192089118E-5</v>
      </c>
      <c r="L16" s="90">
        <f t="shared" si="4"/>
        <v>8.9973108986317718E-2</v>
      </c>
      <c r="M16" s="90">
        <f t="shared" si="11"/>
        <v>1.1874856107987917E-4</v>
      </c>
      <c r="N16" s="90">
        <f t="shared" si="5"/>
        <v>0.10072684076518561</v>
      </c>
      <c r="O16" s="90">
        <f t="shared" si="12"/>
        <v>2.0577775575834155E-8</v>
      </c>
      <c r="P16" s="90">
        <f t="shared" si="6"/>
        <v>0.10089710651532909</v>
      </c>
      <c r="Q16" s="90">
        <f t="shared" si="13"/>
        <v>7.1910818249178334E-10</v>
      </c>
    </row>
    <row r="17" spans="1:17" x14ac:dyDescent="0.35">
      <c r="A17" s="92">
        <f t="shared" si="14"/>
        <v>13</v>
      </c>
      <c r="B17" s="180">
        <v>0.11776948226223588</v>
      </c>
      <c r="C17" s="91"/>
      <c r="D17" s="90">
        <f t="shared" si="0"/>
        <v>5.9120843853847721E-2</v>
      </c>
      <c r="E17" s="90">
        <f t="shared" si="7"/>
        <v>3.4396627871578628E-3</v>
      </c>
      <c r="F17" s="90">
        <f t="shared" si="1"/>
        <v>8.6492331831235378E-2</v>
      </c>
      <c r="G17" s="90">
        <f t="shared" si="8"/>
        <v>9.7826013908343498E-4</v>
      </c>
      <c r="H17" s="90">
        <f t="shared" si="2"/>
        <v>6.2404641429281843E-2</v>
      </c>
      <c r="I17" s="90">
        <f t="shared" si="9"/>
        <v>3.0652656004583347E-3</v>
      </c>
      <c r="J17" s="90">
        <f t="shared" si="3"/>
        <v>8.045041351698265E-2</v>
      </c>
      <c r="K17" s="90">
        <f t="shared" si="10"/>
        <v>1.3927128920129365E-3</v>
      </c>
      <c r="L17" s="90">
        <f t="shared" si="4"/>
        <v>7.9694906764804202E-2</v>
      </c>
      <c r="M17" s="90">
        <f t="shared" si="11"/>
        <v>1.4496732993096247E-3</v>
      </c>
      <c r="N17" s="90">
        <f t="shared" si="5"/>
        <v>8.9721937636623464E-2</v>
      </c>
      <c r="O17" s="90">
        <f t="shared" si="12"/>
        <v>7.8666475952571995E-4</v>
      </c>
      <c r="P17" s="90">
        <f t="shared" si="6"/>
        <v>9.0408133237257798E-2</v>
      </c>
      <c r="Q17" s="90">
        <f t="shared" si="13"/>
        <v>7.4864342046666909E-4</v>
      </c>
    </row>
    <row r="18" spans="1:17" x14ac:dyDescent="0.35">
      <c r="A18" s="92">
        <f t="shared" si="14"/>
        <v>14</v>
      </c>
      <c r="B18" s="180">
        <v>8.7001693362401877E-2</v>
      </c>
      <c r="C18" s="91"/>
      <c r="D18" s="90">
        <f t="shared" si="0"/>
        <v>4.7561893251027512E-2</v>
      </c>
      <c r="E18" s="90">
        <f t="shared" si="7"/>
        <v>1.5554978328251655E-3</v>
      </c>
      <c r="F18" s="90">
        <f t="shared" si="1"/>
        <v>7.4013009374614844E-2</v>
      </c>
      <c r="G18" s="90">
        <f t="shared" si="8"/>
        <v>1.6870591173459527E-4</v>
      </c>
      <c r="H18" s="90">
        <f t="shared" si="2"/>
        <v>5.0512380239773377E-2</v>
      </c>
      <c r="I18" s="90">
        <f t="shared" si="9"/>
        <v>1.3314699721612285E-3</v>
      </c>
      <c r="J18" s="90">
        <f t="shared" si="3"/>
        <v>7.1014779151262156E-2</v>
      </c>
      <c r="K18" s="90">
        <f t="shared" si="10"/>
        <v>2.5558142599434121E-4</v>
      </c>
      <c r="L18" s="90">
        <f t="shared" si="4"/>
        <v>7.1722242285687285E-2</v>
      </c>
      <c r="M18" s="90">
        <f t="shared" si="11"/>
        <v>2.3346162520571472E-4</v>
      </c>
      <c r="N18" s="90">
        <f t="shared" si="5"/>
        <v>8.0633229343279045E-2</v>
      </c>
      <c r="O18" s="90">
        <f t="shared" si="12"/>
        <v>4.0557333962862144E-5</v>
      </c>
      <c r="P18" s="90">
        <f t="shared" si="6"/>
        <v>8.1765524206524692E-2</v>
      </c>
      <c r="Q18" s="90">
        <f t="shared" si="13"/>
        <v>2.7417467428959591E-5</v>
      </c>
    </row>
    <row r="19" spans="1:17" x14ac:dyDescent="0.35">
      <c r="A19" s="92">
        <f t="shared" si="14"/>
        <v>15</v>
      </c>
      <c r="B19" s="180">
        <v>9.9371760523129266E-2</v>
      </c>
      <c r="C19" s="91"/>
      <c r="D19" s="90">
        <f t="shared" si="0"/>
        <v>3.8262878913135005E-2</v>
      </c>
      <c r="E19" s="90">
        <f t="shared" si="7"/>
        <v>3.7342954116242949E-3</v>
      </c>
      <c r="F19" s="90">
        <f t="shared" si="1"/>
        <v>6.3451639006552069E-2</v>
      </c>
      <c r="G19" s="90">
        <f t="shared" si="8"/>
        <v>1.2902551297656721E-3</v>
      </c>
      <c r="H19" s="90">
        <f t="shared" si="2"/>
        <v>4.0886390804422121E-2</v>
      </c>
      <c r="I19" s="90">
        <f t="shared" si="9"/>
        <v>3.4205384711338666E-3</v>
      </c>
      <c r="J19" s="90">
        <f t="shared" si="3"/>
        <v>6.3568626068417539E-2</v>
      </c>
      <c r="K19" s="90">
        <f t="shared" si="10"/>
        <v>1.281864436782166E-3</v>
      </c>
      <c r="L19" s="90">
        <f t="shared" si="4"/>
        <v>6.5537952705985641E-2</v>
      </c>
      <c r="M19" s="90">
        <f t="shared" si="11"/>
        <v>1.1447265514074091E-3</v>
      </c>
      <c r="N19" s="90">
        <f t="shared" si="5"/>
        <v>7.3029487525683029E-2</v>
      </c>
      <c r="O19" s="90">
        <f t="shared" si="12"/>
        <v>6.9391534667198509E-4</v>
      </c>
      <c r="P19" s="90">
        <f t="shared" si="6"/>
        <v>7.4540102353659848E-2</v>
      </c>
      <c r="Q19" s="90">
        <f t="shared" si="13"/>
        <v>6.1661124744537721E-4</v>
      </c>
    </row>
    <row r="20" spans="1:17" x14ac:dyDescent="0.35">
      <c r="A20" s="92">
        <f t="shared" si="14"/>
        <v>16</v>
      </c>
      <c r="B20" s="180">
        <v>6.042150430234166E-2</v>
      </c>
      <c r="C20" s="91"/>
      <c r="D20" s="90">
        <f t="shared" si="0"/>
        <v>3.0781951740106603E-2</v>
      </c>
      <c r="E20" s="90">
        <f t="shared" si="7"/>
        <v>8.7850307608949472E-4</v>
      </c>
      <c r="F20" s="90">
        <f t="shared" si="1"/>
        <v>5.4490352041179066E-2</v>
      </c>
      <c r="G20" s="90">
        <f t="shared" si="8"/>
        <v>3.5178567145094147E-5</v>
      </c>
      <c r="H20" s="90">
        <f t="shared" si="2"/>
        <v>3.3094796663247349E-2</v>
      </c>
      <c r="I20" s="90">
        <f t="shared" si="9"/>
        <v>7.4674895039253538E-4</v>
      </c>
      <c r="J20" s="90">
        <f t="shared" si="3"/>
        <v>5.7736442143767414E-2</v>
      </c>
      <c r="K20" s="90">
        <f t="shared" si="10"/>
        <v>7.2095587954073891E-6</v>
      </c>
      <c r="L20" s="90">
        <f t="shared" si="4"/>
        <v>6.0740881700955381E-2</v>
      </c>
      <c r="M20" s="90">
        <f t="shared" si="11"/>
        <v>1.0200192274526767E-7</v>
      </c>
      <c r="N20" s="90">
        <f t="shared" si="5"/>
        <v>6.6584898178087867E-2</v>
      </c>
      <c r="O20" s="90">
        <f t="shared" si="12"/>
        <v>3.7987424067585864E-5</v>
      </c>
      <c r="P20" s="90">
        <f t="shared" si="6"/>
        <v>6.8410926600364352E-2</v>
      </c>
      <c r="Q20" s="90">
        <f t="shared" si="13"/>
        <v>6.3830868656142205E-5</v>
      </c>
    </row>
    <row r="21" spans="1:17" x14ac:dyDescent="0.35">
      <c r="A21" s="92">
        <f t="shared" si="14"/>
        <v>17</v>
      </c>
      <c r="B21" s="180">
        <v>3.4516370788512468E-2</v>
      </c>
      <c r="C21" s="91"/>
      <c r="D21" s="90">
        <f t="shared" si="0"/>
        <v>2.4763650301414752E-2</v>
      </c>
      <c r="E21" s="90">
        <f t="shared" si="7"/>
        <v>9.5115556899455505E-5</v>
      </c>
      <c r="F21" s="90">
        <f t="shared" si="1"/>
        <v>4.6868866391427046E-2</v>
      </c>
      <c r="G21" s="90">
        <f t="shared" si="8"/>
        <v>1.5258414762002397E-4</v>
      </c>
      <c r="H21" s="90">
        <f t="shared" si="2"/>
        <v>2.6788022729148007E-2</v>
      </c>
      <c r="I21" s="90">
        <f t="shared" si="9"/>
        <v>5.9727363726682426E-5</v>
      </c>
      <c r="J21" s="90">
        <f t="shared" si="3"/>
        <v>5.3216597014165229E-2</v>
      </c>
      <c r="K21" s="90">
        <f t="shared" si="10"/>
        <v>3.4969846089059127E-4</v>
      </c>
      <c r="L21" s="90">
        <f t="shared" si="4"/>
        <v>5.7019857655957122E-2</v>
      </c>
      <c r="M21" s="90">
        <f t="shared" si="11"/>
        <v>5.0640692119325399E-4</v>
      </c>
      <c r="N21" s="90">
        <f t="shared" si="5"/>
        <v>6.1052737599205986E-2</v>
      </c>
      <c r="O21" s="90">
        <f t="shared" si="12"/>
        <v>7.0417876351167648E-4</v>
      </c>
      <c r="P21" s="90">
        <f t="shared" si="6"/>
        <v>6.3137473027731636E-2</v>
      </c>
      <c r="Q21" s="90">
        <f t="shared" si="13"/>
        <v>8.1916749338783643E-4</v>
      </c>
    </row>
    <row r="22" spans="1:17" x14ac:dyDescent="0.35">
      <c r="A22" s="92">
        <f t="shared" si="14"/>
        <v>18</v>
      </c>
      <c r="B22" s="180">
        <v>1.6851360007559692E-2</v>
      </c>
      <c r="C22" s="91"/>
      <c r="D22" s="90">
        <f t="shared" si="0"/>
        <v>1.9922010840259852E-2</v>
      </c>
      <c r="E22" s="90">
        <f t="shared" si="7"/>
        <v>9.4288965363621851E-6</v>
      </c>
      <c r="F22" s="90">
        <f t="shared" si="1"/>
        <v>4.0372931417794168E-2</v>
      </c>
      <c r="G22" s="90">
        <f t="shared" si="8"/>
        <v>5.5326432160675992E-4</v>
      </c>
      <c r="H22" s="90">
        <f t="shared" si="2"/>
        <v>2.168311136760246E-2</v>
      </c>
      <c r="I22" s="90">
        <f t="shared" si="9"/>
        <v>2.3345821205275145E-5</v>
      </c>
      <c r="J22" s="90">
        <f t="shared" si="3"/>
        <v>4.976603770340704E-2</v>
      </c>
      <c r="K22" s="90">
        <f t="shared" si="10"/>
        <v>1.0833760078215108E-3</v>
      </c>
      <c r="L22" s="90">
        <f t="shared" si="4"/>
        <v>5.4133508896696284E-2</v>
      </c>
      <c r="M22" s="90">
        <f t="shared" si="11"/>
        <v>1.3899586257917489E-3</v>
      </c>
      <c r="N22" s="90">
        <f t="shared" si="5"/>
        <v>5.6245655907391758E-2</v>
      </c>
      <c r="O22" s="90">
        <f t="shared" si="12"/>
        <v>1.5519105494435255E-3</v>
      </c>
      <c r="P22" s="90">
        <f t="shared" si="6"/>
        <v>5.85389957128431E-2</v>
      </c>
      <c r="Q22" s="90">
        <f t="shared" si="13"/>
        <v>1.7378589706964201E-3</v>
      </c>
    </row>
    <row r="23" spans="1:17" x14ac:dyDescent="0.35">
      <c r="A23" s="92">
        <f t="shared" si="14"/>
        <v>19</v>
      </c>
      <c r="B23" s="180">
        <v>2.0276029213227287E-2</v>
      </c>
      <c r="C23" s="91"/>
      <c r="D23" s="90">
        <f t="shared" si="0"/>
        <v>1.6026979507813368E-2</v>
      </c>
      <c r="E23" s="90">
        <f t="shared" si="7"/>
        <v>1.8054423399078117E-5</v>
      </c>
      <c r="F23" s="90">
        <f t="shared" si="1"/>
        <v>3.4825366801494E-2</v>
      </c>
      <c r="G23" s="90">
        <f t="shared" si="8"/>
        <v>2.1168322425735062E-4</v>
      </c>
      <c r="H23" s="90">
        <f t="shared" si="2"/>
        <v>1.7551027312974227E-2</v>
      </c>
      <c r="I23" s="90">
        <f t="shared" si="9"/>
        <v>7.4256353563827924E-6</v>
      </c>
      <c r="J23" s="90">
        <f t="shared" si="3"/>
        <v>4.7188362234763165E-2</v>
      </c>
      <c r="K23" s="90">
        <f t="shared" si="10"/>
        <v>7.2427366866205042E-4</v>
      </c>
      <c r="L23" s="90">
        <f t="shared" si="4"/>
        <v>5.1894606632335763E-2</v>
      </c>
      <c r="M23" s="90">
        <f t="shared" si="11"/>
        <v>9.9973443800815661E-4</v>
      </c>
      <c r="N23" s="90">
        <f t="shared" si="5"/>
        <v>5.202090753529863E-2</v>
      </c>
      <c r="O23" s="90">
        <f t="shared" si="12"/>
        <v>1.0077372996831152E-3</v>
      </c>
      <c r="P23" s="90">
        <f t="shared" si="6"/>
        <v>5.4479212603930009E-2</v>
      </c>
      <c r="Q23" s="90">
        <f t="shared" si="13"/>
        <v>1.1698577540580422E-3</v>
      </c>
    </row>
    <row r="24" spans="1:17" x14ac:dyDescent="0.35">
      <c r="A24" s="92">
        <f t="shared" si="14"/>
        <v>20</v>
      </c>
      <c r="B24" s="180">
        <v>2.9716844853720854E-2</v>
      </c>
      <c r="C24" s="91"/>
      <c r="D24" s="90">
        <f t="shared" si="0"/>
        <v>1.2893481195421311E-2</v>
      </c>
      <c r="E24" s="90">
        <f t="shared" si="7"/>
        <v>2.8302556477939373E-4</v>
      </c>
      <c r="F24" s="90">
        <f t="shared" si="1"/>
        <v>3.0079041142216614E-2</v>
      </c>
      <c r="G24" s="90">
        <f t="shared" si="8"/>
        <v>1.3118615140010428E-7</v>
      </c>
      <c r="H24" s="90">
        <f t="shared" si="2"/>
        <v>1.4206381847995253E-2</v>
      </c>
      <c r="I24" s="90">
        <f t="shared" si="9"/>
        <v>2.4057446265198244E-4</v>
      </c>
      <c r="J24" s="90">
        <f t="shared" si="3"/>
        <v>4.5324466394705408E-2</v>
      </c>
      <c r="K24" s="90">
        <f t="shared" si="10"/>
        <v>2.4359785016660508E-4</v>
      </c>
      <c r="L24" s="90">
        <f t="shared" si="4"/>
        <v>5.0157919985139889E-2</v>
      </c>
      <c r="M24" s="90">
        <f t="shared" si="11"/>
        <v>4.178375525283177E-4</v>
      </c>
      <c r="N24" s="90">
        <f t="shared" si="5"/>
        <v>4.8269285570908906E-2</v>
      </c>
      <c r="O24" s="90">
        <f t="shared" si="12"/>
        <v>3.4419305656477713E-4</v>
      </c>
      <c r="P24" s="90">
        <f t="shared" si="6"/>
        <v>5.0854940978318462E-2</v>
      </c>
      <c r="Q24" s="90">
        <f t="shared" si="13"/>
        <v>4.4681910777272845E-4</v>
      </c>
    </row>
    <row r="25" spans="1:17" x14ac:dyDescent="0.35">
      <c r="A25" s="92">
        <f t="shared" si="14"/>
        <v>21</v>
      </c>
      <c r="B25" s="180">
        <v>5.904924830045602E-2</v>
      </c>
      <c r="C25" s="91"/>
      <c r="D25" s="90">
        <f t="shared" si="0"/>
        <v>1.0372625562766698E-2</v>
      </c>
      <c r="E25" s="90">
        <f t="shared" si="7"/>
        <v>2.3694136011473332E-3</v>
      </c>
      <c r="F25" s="90">
        <f t="shared" si="1"/>
        <v>2.6011320935208391E-2</v>
      </c>
      <c r="G25" s="90">
        <f t="shared" si="8"/>
        <v>1.0915046445913784E-3</v>
      </c>
      <c r="H25" s="90">
        <f t="shared" si="2"/>
        <v>1.149911521486021E-2</v>
      </c>
      <c r="I25" s="90">
        <f t="shared" si="9"/>
        <v>2.2610151564578735E-3</v>
      </c>
      <c r="J25" s="90">
        <f t="shared" si="3"/>
        <v>4.4045168289015807E-2</v>
      </c>
      <c r="K25" s="90">
        <f t="shared" si="10"/>
        <v>2.2512241698969973E-4</v>
      </c>
      <c r="L25" s="90">
        <f t="shared" si="4"/>
        <v>4.8810795298832997E-2</v>
      </c>
      <c r="M25" s="90">
        <f t="shared" si="11"/>
        <v>1.0482591986644349E-4</v>
      </c>
      <c r="N25" s="90">
        <f t="shared" si="5"/>
        <v>4.4906829313951825E-2</v>
      </c>
      <c r="O25" s="90">
        <f t="shared" si="12"/>
        <v>2.0000801478983434E-4</v>
      </c>
      <c r="P25" s="90">
        <f t="shared" si="6"/>
        <v>4.7587662393842475E-2</v>
      </c>
      <c r="Q25" s="90">
        <f t="shared" si="13"/>
        <v>1.3136795149468222E-4</v>
      </c>
    </row>
    <row r="26" spans="1:17" x14ac:dyDescent="0.35">
      <c r="A26" s="92">
        <f t="shared" si="14"/>
        <v>22</v>
      </c>
      <c r="B26" s="180">
        <v>6.9239500882012944E-2</v>
      </c>
      <c r="C26" s="91"/>
      <c r="D26" s="90">
        <f t="shared" si="0"/>
        <v>8.3446324103352721E-3</v>
      </c>
      <c r="E26" s="90">
        <f t="shared" si="7"/>
        <v>3.7081850061829237E-3</v>
      </c>
      <c r="F26" s="90">
        <f t="shared" si="1"/>
        <v>2.2519647428196798E-2</v>
      </c>
      <c r="G26" s="90">
        <f t="shared" si="8"/>
        <v>2.1827447067460561E-3</v>
      </c>
      <c r="H26" s="90">
        <f t="shared" si="2"/>
        <v>9.3077640837374263E-3</v>
      </c>
      <c r="I26" s="90">
        <f t="shared" si="9"/>
        <v>3.5918130756577714E-3</v>
      </c>
      <c r="J26" s="90">
        <f t="shared" si="3"/>
        <v>4.3245364773007618E-2</v>
      </c>
      <c r="K26" s="90">
        <f t="shared" si="10"/>
        <v>6.7569511205349455E-4</v>
      </c>
      <c r="L26" s="90">
        <f t="shared" si="4"/>
        <v>4.7765848633648696E-2</v>
      </c>
      <c r="M26" s="90">
        <f t="shared" si="11"/>
        <v>4.6111774088367893E-4</v>
      </c>
      <c r="N26" s="90">
        <f t="shared" si="5"/>
        <v>4.1868608354480093E-2</v>
      </c>
      <c r="O26" s="90">
        <f t="shared" si="12"/>
        <v>7.4916575775375372E-4</v>
      </c>
      <c r="P26" s="90">
        <f t="shared" si="6"/>
        <v>4.461726059263272E-2</v>
      </c>
      <c r="Q26" s="90">
        <f t="shared" si="13"/>
        <v>6.062547168679788E-4</v>
      </c>
    </row>
    <row r="27" spans="1:17" x14ac:dyDescent="0.35">
      <c r="A27" s="92">
        <f t="shared" si="14"/>
        <v>23</v>
      </c>
      <c r="B27" s="180">
        <v>5.5942241691033949E-2</v>
      </c>
      <c r="C27" s="91"/>
      <c r="D27" s="90">
        <f t="shared" si="0"/>
        <v>6.713140240362122E-3</v>
      </c>
      <c r="E27" s="90">
        <f t="shared" si="7"/>
        <v>2.4235044296405392E-3</v>
      </c>
      <c r="F27" s="90">
        <f t="shared" si="1"/>
        <v>1.9517987656257015E-2</v>
      </c>
      <c r="G27" s="90">
        <f t="shared" si="8"/>
        <v>1.3267262819899638E-3</v>
      </c>
      <c r="H27" s="90">
        <f t="shared" si="2"/>
        <v>7.5340120191643477E-3</v>
      </c>
      <c r="I27" s="90">
        <f t="shared" si="9"/>
        <v>2.3433566999644761E-3</v>
      </c>
      <c r="J27" s="90">
        <f t="shared" si="3"/>
        <v>4.2839382223846881E-2</v>
      </c>
      <c r="K27" s="90">
        <f t="shared" si="10"/>
        <v>1.7168492621685377E-4</v>
      </c>
      <c r="L27" s="90">
        <f t="shared" si="4"/>
        <v>4.6955297432131296E-2</v>
      </c>
      <c r="M27" s="90">
        <f t="shared" si="11"/>
        <v>8.0765167112623358E-5</v>
      </c>
      <c r="N27" s="90">
        <f t="shared" si="5"/>
        <v>3.9104061605581615E-2</v>
      </c>
      <c r="O27" s="90">
        <f t="shared" si="12"/>
        <v>2.8352430859012357E-4</v>
      </c>
      <c r="P27" s="90">
        <f t="shared" si="6"/>
        <v>4.1897371270081911E-2</v>
      </c>
      <c r="Q27" s="90">
        <f t="shared" si="13"/>
        <v>1.9725838514133347E-4</v>
      </c>
    </row>
    <row r="28" spans="1:17" x14ac:dyDescent="0.35">
      <c r="A28" s="92">
        <f t="shared" si="14"/>
        <v>24</v>
      </c>
      <c r="B28" s="180">
        <v>2.9458485094555946E-2</v>
      </c>
      <c r="C28" s="91"/>
      <c r="D28" s="90">
        <f t="shared" si="0"/>
        <v>5.4006275735947644E-3</v>
      </c>
      <c r="E28" s="90">
        <f t="shared" si="7"/>
        <v>5.7878050849886854E-4</v>
      </c>
      <c r="F28" s="90">
        <f t="shared" si="1"/>
        <v>1.6933969244271267E-2</v>
      </c>
      <c r="G28" s="90">
        <f t="shared" si="8"/>
        <v>1.5686349728403215E-4</v>
      </c>
      <c r="H28" s="90">
        <f t="shared" si="2"/>
        <v>6.0982784473541342E-3</v>
      </c>
      <c r="I28" s="90">
        <f t="shared" si="9"/>
        <v>5.4569925459997171E-4</v>
      </c>
      <c r="J28" s="90">
        <f t="shared" si="3"/>
        <v>4.275726384568302E-2</v>
      </c>
      <c r="K28" s="90">
        <f t="shared" si="10"/>
        <v>1.76857516271429E-4</v>
      </c>
      <c r="L28" s="90">
        <f t="shared" si="4"/>
        <v>4.6326563667843511E-2</v>
      </c>
      <c r="M28" s="90">
        <f t="shared" si="11"/>
        <v>2.8453207475460305E-4</v>
      </c>
      <c r="N28" s="90">
        <f t="shared" si="5"/>
        <v>3.6573500820864281E-2</v>
      </c>
      <c r="O28" s="90">
        <f t="shared" si="12"/>
        <v>5.0623448785614926E-5</v>
      </c>
      <c r="P28" s="90">
        <f t="shared" si="6"/>
        <v>3.9391927575492473E-2</v>
      </c>
      <c r="Q28" s="90">
        <f t="shared" si="13"/>
        <v>9.8673279522074427E-5</v>
      </c>
    </row>
    <row r="29" spans="1:17" x14ac:dyDescent="0.35">
      <c r="A29" s="92">
        <f t="shared" si="14"/>
        <v>25</v>
      </c>
      <c r="B29" s="180">
        <v>2.9458485094555946E-2</v>
      </c>
      <c r="C29" s="91"/>
      <c r="D29" s="90">
        <f t="shared" si="0"/>
        <v>4.3447294625709653E-3</v>
      </c>
      <c r="E29" s="90">
        <f t="shared" si="7"/>
        <v>6.307007219430573E-4</v>
      </c>
      <c r="F29" s="90">
        <f t="shared" si="1"/>
        <v>1.4706554401120963E-2</v>
      </c>
      <c r="G29" s="90">
        <f t="shared" si="8"/>
        <v>2.1761945918390914E-4</v>
      </c>
      <c r="H29" s="90">
        <f t="shared" si="2"/>
        <v>4.936148220478798E-3</v>
      </c>
      <c r="I29" s="90">
        <f t="shared" si="9"/>
        <v>6.0134500576572382E-4</v>
      </c>
      <c r="J29" s="90">
        <f t="shared" si="3"/>
        <v>4.2941795048172193E-2</v>
      </c>
      <c r="K29" s="90">
        <f t="shared" si="10"/>
        <v>1.8179964730528697E-4</v>
      </c>
      <c r="L29" s="90">
        <f t="shared" si="4"/>
        <v>4.5838863266418589E-2</v>
      </c>
      <c r="M29" s="90">
        <f t="shared" si="11"/>
        <v>2.6831678905323415E-4</v>
      </c>
      <c r="N29" s="90">
        <f t="shared" si="5"/>
        <v>3.4245486268111469E-2</v>
      </c>
      <c r="O29" s="90">
        <f t="shared" si="12"/>
        <v>2.2915380235621956E-5</v>
      </c>
      <c r="P29" s="90">
        <f t="shared" si="6"/>
        <v>3.7072592712595991E-2</v>
      </c>
      <c r="Q29" s="90">
        <f t="shared" si="13"/>
        <v>5.7974634819095441E-5</v>
      </c>
    </row>
    <row r="30" spans="1:17" x14ac:dyDescent="0.35">
      <c r="A30" s="92">
        <f t="shared" si="14"/>
        <v>26</v>
      </c>
      <c r="B30" s="180">
        <v>3.0666214563154978E-2</v>
      </c>
      <c r="C30" s="91"/>
      <c r="D30" s="90">
        <f t="shared" si="0"/>
        <v>3.4952741779910442E-3</v>
      </c>
      <c r="E30" s="90">
        <f t="shared" si="7"/>
        <v>7.382600014141324E-4</v>
      </c>
      <c r="F30" s="90">
        <f t="shared" si="1"/>
        <v>1.2784142193636626E-2</v>
      </c>
      <c r="G30" s="90">
        <f t="shared" si="8"/>
        <v>3.1976851222869171E-4</v>
      </c>
      <c r="H30" s="90">
        <f t="shared" si="2"/>
        <v>3.9954815879401995E-3</v>
      </c>
      <c r="I30" s="90">
        <f t="shared" si="9"/>
        <v>7.1132799743520896E-4</v>
      </c>
      <c r="J30" s="90">
        <f t="shared" si="3"/>
        <v>4.3346113083916997E-2</v>
      </c>
      <c r="K30" s="90">
        <f t="shared" si="10"/>
        <v>1.6077982649682283E-4</v>
      </c>
      <c r="L30" s="90">
        <f t="shared" si="4"/>
        <v>4.5460560564925437E-2</v>
      </c>
      <c r="M30" s="90">
        <f t="shared" si="11"/>
        <v>2.1887267362010157E-4</v>
      </c>
      <c r="N30" s="90">
        <f t="shared" si="5"/>
        <v>3.2094855699239623E-2</v>
      </c>
      <c r="O30" s="90">
        <f t="shared" si="12"/>
        <v>2.0410154957132246E-6</v>
      </c>
      <c r="P30" s="90">
        <f t="shared" si="6"/>
        <v>3.4916850734587182E-2</v>
      </c>
      <c r="Q30" s="90">
        <f t="shared" si="13"/>
        <v>1.8067907861887824E-5</v>
      </c>
    </row>
    <row r="31" spans="1:17" x14ac:dyDescent="0.35">
      <c r="A31" s="92">
        <f t="shared" si="14"/>
        <v>27</v>
      </c>
      <c r="B31" s="180">
        <v>3.1326254112083424E-2</v>
      </c>
      <c r="C31" s="91"/>
      <c r="D31" s="90">
        <f t="shared" si="0"/>
        <v>2.8118992642873725E-3</v>
      </c>
      <c r="E31" s="90">
        <f t="shared" si="7"/>
        <v>8.130684323860301E-4</v>
      </c>
      <c r="F31" s="90">
        <f t="shared" si="1"/>
        <v>1.1123013226340519E-2</v>
      </c>
      <c r="G31" s="90">
        <f t="shared" si="8"/>
        <v>4.0817094228735385E-4</v>
      </c>
      <c r="H31" s="90">
        <f t="shared" si="2"/>
        <v>3.2340749115553642E-3</v>
      </c>
      <c r="I31" s="90">
        <f t="shared" si="9"/>
        <v>7.8917053223458145E-4</v>
      </c>
      <c r="J31" s="90">
        <f t="shared" si="3"/>
        <v>4.3931781018617708E-2</v>
      </c>
      <c r="K31" s="90">
        <f t="shared" si="10"/>
        <v>1.5889930859135979E-4</v>
      </c>
      <c r="L31" s="90">
        <f t="shared" si="4"/>
        <v>4.5167116201256907E-2</v>
      </c>
      <c r="M31" s="90">
        <f t="shared" si="11"/>
        <v>1.9156946337151978E-4</v>
      </c>
      <c r="N31" s="90">
        <f t="shared" si="5"/>
        <v>3.0101242756116364E-2</v>
      </c>
      <c r="O31" s="90">
        <f t="shared" si="12"/>
        <v>1.5006528222482536E-6</v>
      </c>
      <c r="P31" s="90">
        <f t="shared" si="6"/>
        <v>3.2906585756040947E-2</v>
      </c>
      <c r="Q31" s="90">
        <f t="shared" si="13"/>
        <v>2.4974481048934889E-6</v>
      </c>
    </row>
    <row r="32" spans="1:17" x14ac:dyDescent="0.35">
      <c r="A32" s="92">
        <f t="shared" si="14"/>
        <v>28</v>
      </c>
      <c r="B32" s="180">
        <v>4.5121396168095039E-2</v>
      </c>
      <c r="C32" s="91"/>
      <c r="D32" s="90">
        <f t="shared" si="0"/>
        <v>2.2621336896221362E-3</v>
      </c>
      <c r="E32" s="90">
        <f t="shared" si="7"/>
        <v>1.8369163801986352E-3</v>
      </c>
      <c r="F32" s="90">
        <f t="shared" si="1"/>
        <v>9.6860496865383179E-3</v>
      </c>
      <c r="G32" s="90">
        <f t="shared" si="8"/>
        <v>1.2556637802679741E-3</v>
      </c>
      <c r="H32" s="90">
        <f t="shared" si="2"/>
        <v>2.617767171076845E-3</v>
      </c>
      <c r="I32" s="90">
        <f t="shared" si="9"/>
        <v>1.8065584779161656E-3</v>
      </c>
      <c r="J32" s="90">
        <f t="shared" si="3"/>
        <v>4.4667232035249402E-2</v>
      </c>
      <c r="K32" s="90">
        <f t="shared" si="10"/>
        <v>2.0626505956342962E-7</v>
      </c>
      <c r="L32" s="90">
        <f t="shared" si="4"/>
        <v>4.4939495319278135E-2</v>
      </c>
      <c r="M32" s="90">
        <f t="shared" si="11"/>
        <v>3.3087918800310304E-8</v>
      </c>
      <c r="N32" s="90">
        <f t="shared" si="5"/>
        <v>2.8247962125212151E-2</v>
      </c>
      <c r="O32" s="90">
        <f t="shared" si="12"/>
        <v>2.8471277639951917E-4</v>
      </c>
      <c r="P32" s="90">
        <f t="shared" si="6"/>
        <v>3.1027023655322207E-2</v>
      </c>
      <c r="Q32" s="90">
        <f t="shared" si="13"/>
        <v>1.9865133652880636E-4</v>
      </c>
    </row>
    <row r="33" spans="1:17" x14ac:dyDescent="0.35">
      <c r="A33" s="92">
        <f t="shared" si="14"/>
        <v>29</v>
      </c>
      <c r="B33" s="180">
        <v>6.0067465784051928E-2</v>
      </c>
      <c r="C33" s="91"/>
      <c r="D33" s="90">
        <f t="shared" si="0"/>
        <v>1.8198549623435188E-3</v>
      </c>
      <c r="E33" s="90">
        <f t="shared" si="7"/>
        <v>3.3927841664372024E-3</v>
      </c>
      <c r="F33" s="90">
        <f t="shared" si="1"/>
        <v>8.441678025330376E-3</v>
      </c>
      <c r="G33" s="90">
        <f t="shared" si="8"/>
        <v>2.6652219617085636E-3</v>
      </c>
      <c r="H33" s="90">
        <f t="shared" si="2"/>
        <v>2.1189073071507785E-3</v>
      </c>
      <c r="I33" s="90">
        <f t="shared" si="9"/>
        <v>3.3580354295508321E-3</v>
      </c>
      <c r="J33" s="90">
        <f t="shared" si="3"/>
        <v>4.5526510049045163E-2</v>
      </c>
      <c r="K33" s="90">
        <f t="shared" si="10"/>
        <v>2.1143939368742612E-4</v>
      </c>
      <c r="L33" s="90">
        <f t="shared" si="4"/>
        <v>4.4762932834774866E-2</v>
      </c>
      <c r="M33" s="90">
        <f t="shared" si="11"/>
        <v>2.3422872879550727E-4</v>
      </c>
      <c r="N33" s="90">
        <v>4.9978900047084579E-2</v>
      </c>
      <c r="O33" s="89">
        <f t="shared" ref="O33" si="15">ABS(B33-N33)</f>
        <v>1.0088565736967349E-2</v>
      </c>
      <c r="P33" s="90">
        <f t="shared" si="6"/>
        <v>2.9265942862940531E-2</v>
      </c>
      <c r="Q33" s="90">
        <f t="shared" si="13"/>
        <v>9.4873381425975077E-4</v>
      </c>
    </row>
    <row r="34" spans="1:17" x14ac:dyDescent="0.35">
      <c r="B34" s="88" t="s">
        <v>108</v>
      </c>
      <c r="C34" s="87" t="s">
        <v>107</v>
      </c>
      <c r="D34" s="82">
        <v>0.21755167145134399</v>
      </c>
      <c r="E34" s="86">
        <f>SUM(E4:E33)</f>
        <v>4.2433759244606385E-2</v>
      </c>
      <c r="F34" s="82">
        <v>0.28914706202429041</v>
      </c>
      <c r="G34" s="86">
        <f>SUM(G4:G33)</f>
        <v>2.8227256361850118E-2</v>
      </c>
      <c r="H34" s="82">
        <v>0.21142119498970119</v>
      </c>
      <c r="I34" s="86">
        <f>SUM(I4:I33)</f>
        <v>4.1412445904067445E-2</v>
      </c>
      <c r="J34" s="82">
        <v>0.27506173971335734</v>
      </c>
      <c r="K34" s="86">
        <f>SUM(K4:K33)</f>
        <v>1.7301580933709197E-2</v>
      </c>
      <c r="L34" s="82">
        <v>0.25400661306051742</v>
      </c>
      <c r="M34" s="86">
        <f>SUM(M4:M33)</f>
        <v>1.6915308371461119E-2</v>
      </c>
      <c r="N34" s="82">
        <v>6.123834701576443E-2</v>
      </c>
      <c r="O34" s="86">
        <f>SUM(O4:O33)</f>
        <v>2.5055720435766364E-2</v>
      </c>
      <c r="P34" s="82">
        <v>0.29891818810907256</v>
      </c>
      <c r="Q34" s="86">
        <f>SUM(Q4:Q33)</f>
        <v>1.5242328008233039E-2</v>
      </c>
    </row>
    <row r="35" spans="1:17" x14ac:dyDescent="0.35">
      <c r="B35" s="14"/>
      <c r="C35" s="173" t="s">
        <v>106</v>
      </c>
      <c r="D35" s="82"/>
      <c r="E35" s="82"/>
      <c r="F35" s="82">
        <v>0.83275268584992534</v>
      </c>
      <c r="G35" s="85"/>
      <c r="H35" s="84"/>
      <c r="I35" s="84"/>
      <c r="J35" s="82">
        <v>0.90644983056016637</v>
      </c>
      <c r="K35" s="82"/>
      <c r="L35" s="82"/>
      <c r="M35" s="82"/>
      <c r="N35" s="84">
        <v>0.28956509985997009</v>
      </c>
      <c r="O35" s="82"/>
      <c r="P35" s="82">
        <v>5.7034407260866886E-2</v>
      </c>
      <c r="Q35" s="14"/>
    </row>
    <row r="36" spans="1:17" x14ac:dyDescent="0.35">
      <c r="A36" s="83"/>
      <c r="B36" s="14"/>
      <c r="C36" s="173" t="s">
        <v>105</v>
      </c>
      <c r="D36" s="82"/>
      <c r="E36" s="82"/>
      <c r="F36" s="14"/>
      <c r="G36" s="14"/>
      <c r="H36" s="82">
        <v>0.97468582602701925</v>
      </c>
      <c r="I36" s="82"/>
      <c r="J36" s="82">
        <v>1.0228907301572185</v>
      </c>
      <c r="K36" s="82"/>
      <c r="L36" s="82">
        <v>0.96566418647025765</v>
      </c>
      <c r="M36" s="82"/>
      <c r="N36" s="82">
        <v>0.15550072272717344</v>
      </c>
      <c r="O36" s="82"/>
      <c r="P36" s="82">
        <v>0.87144347544860079</v>
      </c>
      <c r="Q36" s="14"/>
    </row>
    <row r="37" spans="1:17" x14ac:dyDescent="0.35">
      <c r="A37" s="80"/>
      <c r="B37" s="14"/>
      <c r="C37" s="173" t="s">
        <v>104</v>
      </c>
      <c r="D37" s="82"/>
      <c r="E37" s="82"/>
      <c r="F37" s="14"/>
      <c r="G37" s="14"/>
      <c r="H37" s="14"/>
      <c r="I37" s="14"/>
      <c r="J37" s="82">
        <v>1.4653428673224434E-3</v>
      </c>
      <c r="K37" s="82"/>
      <c r="L37" s="82">
        <v>4.4152370959053611E-2</v>
      </c>
      <c r="M37" s="82"/>
      <c r="N37" s="82"/>
      <c r="O37" s="82"/>
      <c r="P37" s="82">
        <v>0.15221449583803667</v>
      </c>
      <c r="Q37" s="14"/>
    </row>
    <row r="38" spans="1:17" x14ac:dyDescent="0.35">
      <c r="A38" s="81"/>
      <c r="D38" s="3"/>
      <c r="E38" s="3"/>
      <c r="P38" s="3"/>
    </row>
    <row r="39" spans="1:17" x14ac:dyDescent="0.35">
      <c r="A39" s="80"/>
      <c r="B39" s="79" t="s">
        <v>103</v>
      </c>
      <c r="C39" s="79"/>
      <c r="D39" s="76" t="s">
        <v>102</v>
      </c>
      <c r="E39" s="76">
        <f>CORREL(B4:B33,D4:D33)</f>
        <v>0.99280001559768405</v>
      </c>
      <c r="F39" s="76" t="s">
        <v>102</v>
      </c>
      <c r="G39" s="76">
        <f>CORREL(B4:B33,F4:F33)</f>
        <v>0.9925418619567733</v>
      </c>
      <c r="H39" s="76" t="s">
        <v>102</v>
      </c>
      <c r="I39" s="76">
        <f>CORREL(B4:B33,H4:H33)</f>
        <v>0.99188020907448915</v>
      </c>
      <c r="J39" s="76" t="s">
        <v>102</v>
      </c>
      <c r="K39" s="78">
        <f>CORREL(B4:B33,J4:J33)</f>
        <v>0.99502114630318705</v>
      </c>
      <c r="L39" s="77" t="s">
        <v>102</v>
      </c>
      <c r="M39" s="186">
        <f>CORREL(B4:B33,L4:L33)</f>
        <v>0.99512998384294116</v>
      </c>
      <c r="N39" s="76" t="s">
        <v>102</v>
      </c>
      <c r="O39" s="76">
        <f>CORREL(B4:B33,N4:N33)</f>
        <v>0.9957837402082057</v>
      </c>
      <c r="P39" s="76" t="s">
        <v>102</v>
      </c>
      <c r="Q39" s="82">
        <f>CORREL(B4:B33,P4:P33)</f>
        <v>0.99561318754080319</v>
      </c>
    </row>
  </sheetData>
  <mergeCells count="2">
    <mergeCell ref="A1:A2"/>
    <mergeCell ref="B3:C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7" workbookViewId="0">
      <selection activeCell="Q34" sqref="Q34"/>
    </sheetView>
  </sheetViews>
  <sheetFormatPr baseColWidth="10" defaultRowHeight="14.5" x14ac:dyDescent="0.35"/>
  <cols>
    <col min="2" max="2" width="20.81640625" customWidth="1"/>
    <col min="3" max="3" width="13.54296875" customWidth="1"/>
    <col min="4" max="4" width="13.81640625" bestFit="1" customWidth="1"/>
    <col min="6" max="6" width="12.81640625" bestFit="1" customWidth="1"/>
    <col min="8" max="8" width="16.453125" bestFit="1" customWidth="1"/>
    <col min="10" max="10" width="18.1796875" bestFit="1" customWidth="1"/>
    <col min="12" max="12" width="14.7265625" bestFit="1" customWidth="1"/>
    <col min="14" max="14" width="27" bestFit="1" customWidth="1"/>
    <col min="16" max="16" width="24.81640625" bestFit="1" customWidth="1"/>
  </cols>
  <sheetData>
    <row r="1" spans="1:17" x14ac:dyDescent="0.35">
      <c r="A1" s="221" t="s">
        <v>6</v>
      </c>
      <c r="B1" s="112" t="s">
        <v>127</v>
      </c>
      <c r="C1" s="112"/>
      <c r="D1" s="121" t="s">
        <v>126</v>
      </c>
      <c r="E1" s="120" t="s">
        <v>212</v>
      </c>
      <c r="F1" s="119" t="s">
        <v>125</v>
      </c>
      <c r="G1" s="118" t="s">
        <v>212</v>
      </c>
      <c r="H1" s="117" t="s">
        <v>124</v>
      </c>
      <c r="I1" s="116" t="s">
        <v>212</v>
      </c>
      <c r="J1" s="108" t="s">
        <v>123</v>
      </c>
      <c r="K1" s="115" t="s">
        <v>212</v>
      </c>
      <c r="L1" s="106" t="s">
        <v>122</v>
      </c>
      <c r="M1" s="114" t="s">
        <v>212</v>
      </c>
      <c r="N1" s="104" t="s">
        <v>121</v>
      </c>
      <c r="O1" s="185" t="s">
        <v>212</v>
      </c>
      <c r="P1" s="113" t="s">
        <v>120</v>
      </c>
      <c r="Q1" s="184" t="s">
        <v>212</v>
      </c>
    </row>
    <row r="2" spans="1:17" x14ac:dyDescent="0.35">
      <c r="A2" s="222"/>
      <c r="B2" s="112" t="s">
        <v>119</v>
      </c>
      <c r="C2" s="112"/>
      <c r="D2" s="111" t="s">
        <v>118</v>
      </c>
      <c r="E2" s="111"/>
      <c r="F2" s="110" t="s">
        <v>117</v>
      </c>
      <c r="G2" s="110"/>
      <c r="H2" s="109" t="s">
        <v>116</v>
      </c>
      <c r="I2" s="109"/>
      <c r="J2" s="108" t="s">
        <v>115</v>
      </c>
      <c r="K2" s="107"/>
      <c r="L2" s="106" t="s">
        <v>114</v>
      </c>
      <c r="M2" s="106"/>
      <c r="N2" s="105" t="s">
        <v>113</v>
      </c>
      <c r="O2" s="104"/>
      <c r="P2" s="103" t="s">
        <v>112</v>
      </c>
      <c r="Q2" s="103"/>
    </row>
    <row r="3" spans="1:17" ht="29" x14ac:dyDescent="0.35">
      <c r="A3" s="102" t="s">
        <v>111</v>
      </c>
      <c r="B3" s="219" t="s">
        <v>110</v>
      </c>
      <c r="C3" s="220"/>
      <c r="D3" s="101" t="s">
        <v>109</v>
      </c>
      <c r="E3" s="101"/>
      <c r="F3" s="100" t="s">
        <v>109</v>
      </c>
      <c r="G3" s="100"/>
      <c r="H3" s="99" t="s">
        <v>109</v>
      </c>
      <c r="I3" s="99"/>
      <c r="J3" s="98" t="s">
        <v>109</v>
      </c>
      <c r="K3" s="97"/>
      <c r="L3" s="96" t="s">
        <v>109</v>
      </c>
      <c r="M3" s="95"/>
      <c r="N3" s="94" t="s">
        <v>109</v>
      </c>
      <c r="O3" s="94"/>
      <c r="P3" s="93" t="s">
        <v>109</v>
      </c>
      <c r="Q3" s="93"/>
    </row>
    <row r="4" spans="1:17" x14ac:dyDescent="0.35">
      <c r="A4" s="92">
        <v>0</v>
      </c>
      <c r="B4" s="127">
        <v>1</v>
      </c>
      <c r="C4" s="91"/>
      <c r="D4" s="90">
        <f t="shared" ref="D4:D28" si="0">EXP(-$D$29*A4)</f>
        <v>1</v>
      </c>
      <c r="E4" s="90">
        <f>(B4-D4)*(B4-D4)</f>
        <v>0</v>
      </c>
      <c r="F4" s="90">
        <f t="shared" ref="F4:F28" si="1">EXP(-$F$29*A4^$F$30)</f>
        <v>1</v>
      </c>
      <c r="G4" s="90">
        <f>(B4-F4)*(B4-F4)</f>
        <v>0</v>
      </c>
      <c r="H4" s="90">
        <f t="shared" ref="H4:H28" si="2">$H$31*EXP(-$H$29*A4)</f>
        <v>1.0368563075644135</v>
      </c>
      <c r="I4" s="90">
        <f>(B4-H4)*(B4-H4)</f>
        <v>1.3583874072826433E-3</v>
      </c>
      <c r="J4" s="90">
        <f t="shared" ref="J4:J28" si="3">$J$31*EXP(-$J$29*A4^$J$30)+$J$32*A4</f>
        <v>0.97894039958794177</v>
      </c>
      <c r="K4" s="90">
        <f>(B4-J4)*(B4-J4)</f>
        <v>4.4350676951556328E-4</v>
      </c>
      <c r="L4" s="90">
        <f t="shared" ref="L4:L28" si="4">$L$31*EXP(-$L$29*A4)+$L$32</f>
        <v>1.0368541744491029</v>
      </c>
      <c r="M4" s="90">
        <f>(B4-L4)*(B4-L4)</f>
        <v>1.3582301743249078E-3</v>
      </c>
      <c r="N4" s="90">
        <f t="shared" ref="N4:N28" si="5">$N$31*EXP(-$N$29*A4)+(1-$N$31)*EXP(-$N$30*A4)</f>
        <v>1</v>
      </c>
      <c r="O4" s="90">
        <f>(B4-N4)*(B4-N4)</f>
        <v>0</v>
      </c>
      <c r="P4" s="90">
        <f t="shared" ref="P4:P28" si="6">$P$31*EXP(-$P$29*A4)+$P$32*EXP(-$P$30*A4)</f>
        <v>1.0368562622587971</v>
      </c>
      <c r="Q4" s="90">
        <f>(B4-P4)*(B4-P4)</f>
        <v>1.3583840676892331E-3</v>
      </c>
    </row>
    <row r="5" spans="1:17" x14ac:dyDescent="0.35">
      <c r="A5" s="92">
        <v>1</v>
      </c>
      <c r="B5" s="127">
        <v>0.81894166310084149</v>
      </c>
      <c r="C5" s="91"/>
      <c r="D5" s="90">
        <f t="shared" si="0"/>
        <v>0.79873427586058499</v>
      </c>
      <c r="E5" s="90">
        <f t="shared" ref="E5:E28" si="7">(B5-D5)*(B5-D5)</f>
        <v>4.0833849907768131E-4</v>
      </c>
      <c r="F5" s="90">
        <f t="shared" si="1"/>
        <v>0.84952153895075999</v>
      </c>
      <c r="G5" s="90">
        <f t="shared" ref="G5:G28" si="8">(B5-F5)*(B5-F5)</f>
        <v>9.3512880699642891E-4</v>
      </c>
      <c r="H5" s="90">
        <f t="shared" si="2"/>
        <v>0.82202503146143313</v>
      </c>
      <c r="I5" s="90">
        <f t="shared" ref="I5:I28" si="9">(B5-H5)*(B5-H5)</f>
        <v>9.5071604470975947E-6</v>
      </c>
      <c r="J5" s="90">
        <f t="shared" si="3"/>
        <v>0.84239517350146209</v>
      </c>
      <c r="K5" s="90">
        <f t="shared" ref="K5:K28" si="10">(B5-J5)*(B5-J5)</f>
        <v>5.5006715011201885E-4</v>
      </c>
      <c r="L5" s="90">
        <f t="shared" si="4"/>
        <v>0.82202379054400121</v>
      </c>
      <c r="M5" s="90">
        <f t="shared" ref="M5:M28" si="11">(B5-L5)*(B5-L5)</f>
        <v>9.4995095758782808E-6</v>
      </c>
      <c r="N5" s="90">
        <f t="shared" si="5"/>
        <v>0.79873444249145398</v>
      </c>
      <c r="O5" s="90">
        <f t="shared" ref="O5:O28" si="12">(B5-N5)*(B5-N5)</f>
        <v>4.0833176475645538E-4</v>
      </c>
      <c r="P5" s="90">
        <f t="shared" si="6"/>
        <v>0.82202484941728149</v>
      </c>
      <c r="Q5" s="90">
        <f t="shared" ref="Q5:Q28" si="13">(B5-P5)*(B5-P5)</f>
        <v>9.5060378618828609E-6</v>
      </c>
    </row>
    <row r="6" spans="1:17" x14ac:dyDescent="0.35">
      <c r="A6" s="92">
        <f t="shared" ref="A6:A28" si="14">A5+1</f>
        <v>2</v>
      </c>
      <c r="B6" s="127">
        <v>0.67300396080883884</v>
      </c>
      <c r="C6" s="91"/>
      <c r="D6" s="90">
        <f t="shared" si="0"/>
        <v>0.63797644343453308</v>
      </c>
      <c r="E6" s="90">
        <f t="shared" si="7"/>
        <v>1.226926973407292E-3</v>
      </c>
      <c r="F6" s="90">
        <f t="shared" si="1"/>
        <v>0.69045650447862894</v>
      </c>
      <c r="G6" s="90">
        <f t="shared" si="8"/>
        <v>3.0459128054593045E-4</v>
      </c>
      <c r="H6" s="90">
        <f t="shared" si="2"/>
        <v>0.65170568710379528</v>
      </c>
      <c r="I6" s="90">
        <f t="shared" si="9"/>
        <v>4.5361646281494983E-4</v>
      </c>
      <c r="J6" s="90">
        <f t="shared" si="3"/>
        <v>0.69019414551778679</v>
      </c>
      <c r="K6" s="90">
        <f t="shared" si="10"/>
        <v>2.9550245032774802E-4</v>
      </c>
      <c r="L6" s="90">
        <f t="shared" si="4"/>
        <v>0.65170506024084862</v>
      </c>
      <c r="M6" s="90">
        <f t="shared" si="11"/>
        <v>4.5364316540513414E-4</v>
      </c>
      <c r="N6" s="90">
        <f t="shared" si="5"/>
        <v>0.63797670962215713</v>
      </c>
      <c r="O6" s="90">
        <f t="shared" si="12"/>
        <v>1.226908325694895E-3</v>
      </c>
      <c r="P6" s="90">
        <f t="shared" si="6"/>
        <v>0.651705426929169</v>
      </c>
      <c r="Q6" s="90">
        <f t="shared" si="13"/>
        <v>4.5362754542344421E-4</v>
      </c>
    </row>
    <row r="7" spans="1:17" x14ac:dyDescent="0.35">
      <c r="A7" s="92">
        <f t="shared" si="14"/>
        <v>3</v>
      </c>
      <c r="B7" s="127">
        <v>0.54523112032739762</v>
      </c>
      <c r="C7" s="91"/>
      <c r="D7" s="90">
        <f t="shared" si="0"/>
        <v>0.50957365256279319</v>
      </c>
      <c r="E7" s="90">
        <f t="shared" si="7"/>
        <v>1.2714550073838044E-3</v>
      </c>
      <c r="F7" s="90">
        <f t="shared" si="1"/>
        <v>0.54962580764349822</v>
      </c>
      <c r="G7" s="90">
        <f t="shared" si="8"/>
        <v>1.9313276606295482E-5</v>
      </c>
      <c r="H7" s="90">
        <f t="shared" si="2"/>
        <v>0.51667563194315747</v>
      </c>
      <c r="I7" s="90">
        <f t="shared" si="9"/>
        <v>8.154159168624745E-4</v>
      </c>
      <c r="J7" s="90">
        <f t="shared" si="3"/>
        <v>0.55210092637191766</v>
      </c>
      <c r="K7" s="90">
        <f t="shared" si="10"/>
        <v>4.7194235089323973E-5</v>
      </c>
      <c r="L7" s="90">
        <f t="shared" si="4"/>
        <v>0.51667541794922511</v>
      </c>
      <c r="M7" s="90">
        <f t="shared" si="11"/>
        <v>8.1542813831076712E-4</v>
      </c>
      <c r="N7" s="90">
        <f t="shared" si="5"/>
        <v>0.50957397148262307</v>
      </c>
      <c r="O7" s="90">
        <f t="shared" si="12"/>
        <v>1.2714322637384075E-3</v>
      </c>
      <c r="P7" s="90">
        <f t="shared" si="6"/>
        <v>0.51667533382967279</v>
      </c>
      <c r="Q7" s="90">
        <f t="shared" si="13"/>
        <v>8.1543294250364386E-4</v>
      </c>
    </row>
    <row r="8" spans="1:17" x14ac:dyDescent="0.35">
      <c r="A8" s="92">
        <f t="shared" si="14"/>
        <v>4</v>
      </c>
      <c r="B8" s="127">
        <v>0.44844914036184896</v>
      </c>
      <c r="C8" s="91"/>
      <c r="D8" s="90">
        <f t="shared" si="0"/>
        <v>0.40701394237737593</v>
      </c>
      <c r="E8" s="90">
        <f t="shared" si="7"/>
        <v>1.7168756320124785E-3</v>
      </c>
      <c r="F8" s="90">
        <f t="shared" si="1"/>
        <v>0.43115761989233464</v>
      </c>
      <c r="G8" s="90">
        <f t="shared" si="8"/>
        <v>2.9899668014763276E-4</v>
      </c>
      <c r="H8" s="90">
        <f t="shared" si="2"/>
        <v>0.40962310737261409</v>
      </c>
      <c r="I8" s="90">
        <f t="shared" si="9"/>
        <v>1.5074608376811544E-3</v>
      </c>
      <c r="J8" s="90">
        <f t="shared" si="3"/>
        <v>0.43413117547336866</v>
      </c>
      <c r="K8" s="90">
        <f t="shared" si="10"/>
        <v>2.0500411854775484E-4</v>
      </c>
      <c r="L8" s="90">
        <f t="shared" si="4"/>
        <v>0.40962316207019983</v>
      </c>
      <c r="M8" s="90">
        <f t="shared" si="11"/>
        <v>1.5074565903036097E-3</v>
      </c>
      <c r="N8" s="90">
        <f t="shared" si="5"/>
        <v>0.4070142820203736</v>
      </c>
      <c r="O8" s="90">
        <f t="shared" si="12"/>
        <v>1.7168474857781307E-3</v>
      </c>
      <c r="P8" s="90">
        <f t="shared" si="6"/>
        <v>0.40962279821100311</v>
      </c>
      <c r="Q8" s="90">
        <f t="shared" si="13"/>
        <v>1.5074848448145492E-3</v>
      </c>
    </row>
    <row r="9" spans="1:17" x14ac:dyDescent="0.35">
      <c r="A9" s="92">
        <f t="shared" si="14"/>
        <v>5</v>
      </c>
      <c r="B9" s="127">
        <v>0.35019474891105196</v>
      </c>
      <c r="C9" s="91"/>
      <c r="D9" s="90">
        <f t="shared" si="0"/>
        <v>0.32509598652995519</v>
      </c>
      <c r="E9" s="90">
        <f t="shared" si="7"/>
        <v>6.29947873062758E-4</v>
      </c>
      <c r="F9" s="90">
        <f t="shared" si="1"/>
        <v>0.33435419391197735</v>
      </c>
      <c r="G9" s="90">
        <f t="shared" si="8"/>
        <v>2.5092318267870757E-4</v>
      </c>
      <c r="H9" s="90">
        <f t="shared" si="2"/>
        <v>0.32475131343538144</v>
      </c>
      <c r="I9" s="90">
        <f t="shared" si="9"/>
        <v>6.4736840880460903E-4</v>
      </c>
      <c r="J9" s="90">
        <f t="shared" si="3"/>
        <v>0.33675456757044991</v>
      </c>
      <c r="K9" s="90">
        <f t="shared" si="10"/>
        <v>1.806384744682673E-4</v>
      </c>
      <c r="L9" s="90">
        <f t="shared" si="4"/>
        <v>0.32475153466828649</v>
      </c>
      <c r="M9" s="90">
        <f t="shared" si="11"/>
        <v>6.4735715100326348E-4</v>
      </c>
      <c r="N9" s="90">
        <f t="shared" si="5"/>
        <v>0.32509632563564994</v>
      </c>
      <c r="O9" s="90">
        <f t="shared" si="12"/>
        <v>6.2993085091124165E-4</v>
      </c>
      <c r="P9" s="90">
        <f t="shared" si="6"/>
        <v>0.32475101060182976</v>
      </c>
      <c r="Q9" s="90">
        <f t="shared" si="13"/>
        <v>6.4738381914818122E-4</v>
      </c>
    </row>
    <row r="10" spans="1:17" x14ac:dyDescent="0.35">
      <c r="A10" s="92">
        <f t="shared" si="14"/>
        <v>6</v>
      </c>
      <c r="B10" s="127">
        <v>0.26423312816124117</v>
      </c>
      <c r="C10" s="91"/>
      <c r="D10" s="90">
        <f t="shared" si="0"/>
        <v>0.25966530738618626</v>
      </c>
      <c r="E10" s="90">
        <f t="shared" si="7"/>
        <v>2.0864986633023232E-5</v>
      </c>
      <c r="F10" s="90">
        <f t="shared" si="1"/>
        <v>0.25681696050973601</v>
      </c>
      <c r="G10" s="90">
        <f t="shared" si="8"/>
        <v>5.4999542635231514E-5</v>
      </c>
      <c r="H10" s="90">
        <f t="shared" si="2"/>
        <v>0.25746451721062319</v>
      </c>
      <c r="I10" s="90">
        <f t="shared" si="9"/>
        <v>4.5814094200825653E-5</v>
      </c>
      <c r="J10" s="90">
        <f t="shared" si="3"/>
        <v>0.25825901621460495</v>
      </c>
      <c r="K10" s="90">
        <f t="shared" si="10"/>
        <v>3.5690013550941584E-5</v>
      </c>
      <c r="L10" s="90">
        <f t="shared" si="4"/>
        <v>0.25746483362025629</v>
      </c>
      <c r="M10" s="90">
        <f t="shared" si="11"/>
        <v>4.5809810993525673E-5</v>
      </c>
      <c r="N10" s="90">
        <f t="shared" si="5"/>
        <v>0.25966563241265844</v>
      </c>
      <c r="O10" s="90">
        <f t="shared" si="12"/>
        <v>2.0862017413321298E-5</v>
      </c>
      <c r="P10" s="90">
        <f t="shared" si="6"/>
        <v>0.25746423135509039</v>
      </c>
      <c r="Q10" s="90">
        <f t="shared" si="13"/>
        <v>4.5817963972318247E-5</v>
      </c>
    </row>
    <row r="11" spans="1:17" x14ac:dyDescent="0.35">
      <c r="A11" s="92">
        <f t="shared" si="14"/>
        <v>7</v>
      </c>
      <c r="B11" s="127">
        <v>0.2127623624414382</v>
      </c>
      <c r="C11" s="91"/>
      <c r="D11" s="90">
        <f t="shared" si="0"/>
        <v>0.20740358126122169</v>
      </c>
      <c r="E11" s="90">
        <f t="shared" si="7"/>
        <v>2.8716535737442707E-5</v>
      </c>
      <c r="F11" s="90">
        <f t="shared" si="1"/>
        <v>0.19564416206164492</v>
      </c>
      <c r="G11" s="90">
        <f t="shared" si="8"/>
        <v>2.9303278424275481E-4</v>
      </c>
      <c r="H11" s="90">
        <f t="shared" si="2"/>
        <v>0.20411919792185587</v>
      </c>
      <c r="I11" s="90">
        <f t="shared" si="9"/>
        <v>7.470429291256685E-5</v>
      </c>
      <c r="J11" s="90">
        <f t="shared" si="3"/>
        <v>0.19611501305746976</v>
      </c>
      <c r="K11" s="90">
        <f t="shared" si="10"/>
        <v>2.7713424151191459E-4</v>
      </c>
      <c r="L11" s="90">
        <f t="shared" si="4"/>
        <v>0.20411956057056199</v>
      </c>
      <c r="M11" s="90">
        <f t="shared" si="11"/>
        <v>7.469802417922131E-5</v>
      </c>
      <c r="N11" s="90">
        <f t="shared" si="5"/>
        <v>0.20740388413936095</v>
      </c>
      <c r="O11" s="90">
        <f t="shared" si="12"/>
        <v>2.8713289713832708E-5</v>
      </c>
      <c r="P11" s="90">
        <f t="shared" si="6"/>
        <v>0.20411893500940098</v>
      </c>
      <c r="Q11" s="90">
        <f t="shared" si="13"/>
        <v>7.4708837772893542E-5</v>
      </c>
    </row>
    <row r="12" spans="1:17" x14ac:dyDescent="0.35">
      <c r="A12" s="92">
        <f t="shared" si="14"/>
        <v>8</v>
      </c>
      <c r="B12" s="127">
        <v>0.17667621210625062</v>
      </c>
      <c r="C12" s="91"/>
      <c r="D12" s="90">
        <f t="shared" si="0"/>
        <v>0.16566034928957388</v>
      </c>
      <c r="E12" s="90">
        <f t="shared" si="7"/>
        <v>1.2134923359584123E-4</v>
      </c>
      <c r="F12" s="90">
        <f t="shared" si="1"/>
        <v>0.14796599240542305</v>
      </c>
      <c r="G12" s="90">
        <f t="shared" si="8"/>
        <v>8.2427671526978761E-4</v>
      </c>
      <c r="H12" s="90">
        <f t="shared" si="2"/>
        <v>0.16182675349464687</v>
      </c>
      <c r="I12" s="90">
        <f t="shared" si="9"/>
        <v>2.2050642105773277E-4</v>
      </c>
      <c r="J12" s="90">
        <f t="shared" si="3"/>
        <v>0.14762827059685288</v>
      </c>
      <c r="K12" s="90">
        <f t="shared" si="10"/>
        <v>8.4378290593339227E-4</v>
      </c>
      <c r="L12" s="90">
        <f t="shared" si="4"/>
        <v>0.16182712963810877</v>
      </c>
      <c r="M12" s="90">
        <f t="shared" si="11"/>
        <v>2.204952501456775E-4</v>
      </c>
      <c r="N12" s="90">
        <f t="shared" si="5"/>
        <v>0.16566062576865689</v>
      </c>
      <c r="O12" s="90">
        <f t="shared" si="12"/>
        <v>1.2134314236098153E-4</v>
      </c>
      <c r="P12" s="90">
        <f t="shared" si="6"/>
        <v>0.16182651628960432</v>
      </c>
      <c r="Q12" s="90">
        <f t="shared" si="13"/>
        <v>2.2051346584692268E-4</v>
      </c>
    </row>
    <row r="13" spans="1:17" x14ac:dyDescent="0.35">
      <c r="A13" s="92">
        <f t="shared" si="14"/>
        <v>9</v>
      </c>
      <c r="B13" s="127">
        <v>0.11635561699746551</v>
      </c>
      <c r="C13" s="91"/>
      <c r="D13" s="90">
        <f t="shared" si="0"/>
        <v>0.13231859912861935</v>
      </c>
      <c r="E13" s="90">
        <f t="shared" si="7"/>
        <v>2.5481679851953673E-4</v>
      </c>
      <c r="F13" s="90">
        <f t="shared" si="1"/>
        <v>0.11118229504176018</v>
      </c>
      <c r="G13" s="90">
        <f t="shared" si="8"/>
        <v>2.6763260057382808E-5</v>
      </c>
      <c r="H13" s="90">
        <f t="shared" si="2"/>
        <v>0.12829708529739994</v>
      </c>
      <c r="I13" s="90">
        <f t="shared" si="9"/>
        <v>1.4259866515833902E-4</v>
      </c>
      <c r="J13" s="90">
        <f t="shared" si="3"/>
        <v>0.11025793451041146</v>
      </c>
      <c r="K13" s="90">
        <f t="shared" si="10"/>
        <v>3.7181731712925577E-5</v>
      </c>
      <c r="L13" s="90">
        <f t="shared" si="4"/>
        <v>0.12829745377516788</v>
      </c>
      <c r="M13" s="90">
        <f t="shared" si="11"/>
        <v>1.4260746562528496E-4</v>
      </c>
      <c r="N13" s="90">
        <f t="shared" si="5"/>
        <v>0.13231884756615217</v>
      </c>
      <c r="O13" s="90">
        <f t="shared" si="12"/>
        <v>2.548247301890523E-4</v>
      </c>
      <c r="P13" s="90">
        <f t="shared" si="6"/>
        <v>0.1282968744336497</v>
      </c>
      <c r="Q13" s="90">
        <f t="shared" si="13"/>
        <v>1.4259362915722436E-4</v>
      </c>
    </row>
    <row r="14" spans="1:17" x14ac:dyDescent="0.35">
      <c r="A14" s="92">
        <f t="shared" si="14"/>
        <v>10</v>
      </c>
      <c r="B14" s="127">
        <v>6.4884851277662581E-2</v>
      </c>
      <c r="C14" s="91"/>
      <c r="D14" s="90">
        <f t="shared" si="0"/>
        <v>0.1056874004578848</v>
      </c>
      <c r="E14" s="90">
        <f t="shared" si="7"/>
        <v>1.6648480196044528E-3</v>
      </c>
      <c r="F14" s="90">
        <f t="shared" si="1"/>
        <v>8.3051560463633975E-2</v>
      </c>
      <c r="G14" s="90">
        <f t="shared" si="8"/>
        <v>3.3002932264765742E-4</v>
      </c>
      <c r="H14" s="90">
        <f t="shared" si="2"/>
        <v>0.10171459131665028</v>
      </c>
      <c r="I14" s="90">
        <f t="shared" si="9"/>
        <v>1.3564297513394138E-3</v>
      </c>
      <c r="J14" s="90">
        <f t="shared" si="3"/>
        <v>8.1758650916500433E-2</v>
      </c>
      <c r="K14" s="90">
        <f t="shared" si="10"/>
        <v>2.8472511425164444E-4</v>
      </c>
      <c r="L14" s="90">
        <f t="shared" si="4"/>
        <v>0.10171493915761275</v>
      </c>
      <c r="M14" s="90">
        <f t="shared" si="11"/>
        <v>1.356455373244852E-3</v>
      </c>
      <c r="N14" s="90">
        <f t="shared" si="5"/>
        <v>0.10568762094189695</v>
      </c>
      <c r="O14" s="90">
        <f t="shared" si="12"/>
        <v>1.6648660122725641E-3</v>
      </c>
      <c r="P14" s="90">
        <f t="shared" si="6"/>
        <v>0.10171440606178474</v>
      </c>
      <c r="Q14" s="90">
        <f t="shared" si="13"/>
        <v>1.3564161055966552E-3</v>
      </c>
    </row>
    <row r="15" spans="1:17" x14ac:dyDescent="0.35">
      <c r="A15" s="92">
        <f t="shared" si="14"/>
        <v>11</v>
      </c>
      <c r="B15" s="127">
        <v>3.0238197118813277E-2</v>
      </c>
      <c r="C15" s="91"/>
      <c r="D15" s="90">
        <f t="shared" si="0"/>
        <v>8.4416149272316277E-2</v>
      </c>
      <c r="E15" s="90">
        <f t="shared" si="7"/>
        <v>2.9352504995472607E-3</v>
      </c>
      <c r="F15" s="90">
        <f t="shared" si="1"/>
        <v>6.1703562019415216E-2</v>
      </c>
      <c r="G15" s="90">
        <f t="shared" si="8"/>
        <v>9.9006918832803231E-4</v>
      </c>
      <c r="H15" s="90">
        <f t="shared" si="2"/>
        <v>8.0639852906485732E-2</v>
      </c>
      <c r="I15" s="90">
        <f t="shared" si="9"/>
        <v>2.5403269061390166E-3</v>
      </c>
      <c r="J15" s="90">
        <f t="shared" si="3"/>
        <v>6.0226597825496324E-2</v>
      </c>
      <c r="K15" s="90">
        <f t="shared" si="10"/>
        <v>8.9930417694458829E-4</v>
      </c>
      <c r="L15" s="90">
        <f t="shared" si="4"/>
        <v>8.0640172843705574E-2</v>
      </c>
      <c r="M15" s="90">
        <f t="shared" si="11"/>
        <v>2.5403591569726327E-3</v>
      </c>
      <c r="N15" s="90">
        <f t="shared" si="5"/>
        <v>8.4416342991304932E-2</v>
      </c>
      <c r="O15" s="90">
        <f t="shared" si="12"/>
        <v>2.9352714901809849E-3</v>
      </c>
      <c r="P15" s="90">
        <f t="shared" si="6"/>
        <v>8.0639691700773564E-2</v>
      </c>
      <c r="Q15" s="90">
        <f t="shared" si="13"/>
        <v>2.5403106560953725E-3</v>
      </c>
    </row>
    <row r="16" spans="1:17" x14ac:dyDescent="0.35">
      <c r="A16" s="92">
        <f t="shared" si="14"/>
        <v>12</v>
      </c>
      <c r="B16" s="127">
        <v>2.210811581800028E-2</v>
      </c>
      <c r="C16" s="91"/>
      <c r="D16" s="90">
        <f t="shared" si="0"/>
        <v>6.7426071859962605E-2</v>
      </c>
      <c r="E16" s="90">
        <f t="shared" si="7"/>
        <v>2.0537171398212302E-3</v>
      </c>
      <c r="F16" s="90">
        <f t="shared" si="1"/>
        <v>4.5614124539160056E-2</v>
      </c>
      <c r="G16" s="90">
        <f t="shared" si="8"/>
        <v>5.5253244599923949E-4</v>
      </c>
      <c r="H16" s="90">
        <f t="shared" si="2"/>
        <v>6.3931691536130444E-2</v>
      </c>
      <c r="I16" s="90">
        <f t="shared" si="9"/>
        <v>1.7492114858501675E-3</v>
      </c>
      <c r="J16" s="90">
        <f t="shared" si="3"/>
        <v>4.4094077686770088E-2</v>
      </c>
      <c r="K16" s="90">
        <f t="shared" si="10"/>
        <v>4.8338251929499999E-4</v>
      </c>
      <c r="L16" s="90">
        <f t="shared" si="4"/>
        <v>6.3931980199941035E-2</v>
      </c>
      <c r="M16" s="90">
        <f t="shared" si="11"/>
        <v>1.7492356318389729E-3</v>
      </c>
      <c r="N16" s="90">
        <f t="shared" si="5"/>
        <v>6.74262406563544E-2</v>
      </c>
      <c r="O16" s="90">
        <f t="shared" si="12"/>
        <v>2.053732438864649E-3</v>
      </c>
      <c r="P16" s="90">
        <f t="shared" si="6"/>
        <v>6.3931552366793237E-2</v>
      </c>
      <c r="Q16" s="90">
        <f t="shared" si="13"/>
        <v>1.7491998447509108E-3</v>
      </c>
    </row>
    <row r="17" spans="1:17" x14ac:dyDescent="0.35">
      <c r="A17" s="92">
        <f t="shared" si="14"/>
        <v>13</v>
      </c>
      <c r="B17" s="127">
        <v>1.3978034517187266E-2</v>
      </c>
      <c r="C17" s="91"/>
      <c r="D17" s="90">
        <f t="shared" si="0"/>
        <v>5.3855514681190993E-2</v>
      </c>
      <c r="E17" s="90">
        <f t="shared" si="7"/>
        <v>1.5902134242305108E-3</v>
      </c>
      <c r="F17" s="90">
        <f t="shared" si="1"/>
        <v>3.3563288102173176E-2</v>
      </c>
      <c r="G17" s="90">
        <f t="shared" si="8"/>
        <v>3.8358215798820345E-4</v>
      </c>
      <c r="H17" s="90">
        <f t="shared" si="2"/>
        <v>5.068537497719322E-2</v>
      </c>
      <c r="I17" s="90">
        <f t="shared" si="9"/>
        <v>1.3474288436467901E-3</v>
      </c>
      <c r="J17" s="90">
        <f t="shared" si="3"/>
        <v>3.2098519721041663E-2</v>
      </c>
      <c r="K17" s="90">
        <f t="shared" si="10"/>
        <v>3.2835198402310616E-4</v>
      </c>
      <c r="L17" s="90">
        <f t="shared" si="4"/>
        <v>5.0685631592178468E-2</v>
      </c>
      <c r="M17" s="90">
        <f t="shared" si="11"/>
        <v>1.3474476830199027E-3</v>
      </c>
      <c r="N17" s="90">
        <f t="shared" si="5"/>
        <v>5.3855660739971396E-2</v>
      </c>
      <c r="O17" s="90">
        <f t="shared" si="12"/>
        <v>1.5902250731640805E-3</v>
      </c>
      <c r="P17" s="90">
        <f t="shared" si="6"/>
        <v>5.0685255633102909E-2</v>
      </c>
      <c r="Q17" s="90">
        <f t="shared" si="13"/>
        <v>1.3474200820527233E-3</v>
      </c>
    </row>
    <row r="18" spans="1:17" x14ac:dyDescent="0.35">
      <c r="A18" s="92">
        <f t="shared" si="14"/>
        <v>14</v>
      </c>
      <c r="B18" s="127">
        <v>5.8479532163742479E-3</v>
      </c>
      <c r="C18" s="91"/>
      <c r="D18" s="90">
        <f t="shared" si="0"/>
        <v>4.3016245519980185E-2</v>
      </c>
      <c r="E18" s="90">
        <f t="shared" si="7"/>
        <v>1.3814819527662925E-3</v>
      </c>
      <c r="F18" s="90">
        <f t="shared" si="1"/>
        <v>2.4588610866991469E-2</v>
      </c>
      <c r="G18" s="90">
        <f t="shared" si="8"/>
        <v>3.5121224917763778E-4</v>
      </c>
      <c r="H18" s="90">
        <f t="shared" si="2"/>
        <v>4.0183626850023677E-2</v>
      </c>
      <c r="I18" s="90">
        <f t="shared" si="9"/>
        <v>1.1789384838764886E-3</v>
      </c>
      <c r="J18" s="90">
        <f t="shared" si="3"/>
        <v>2.3240941048593203E-2</v>
      </c>
      <c r="K18" s="90">
        <f t="shared" si="10"/>
        <v>3.0251602573171663E-4</v>
      </c>
      <c r="L18" s="90">
        <f t="shared" si="4"/>
        <v>4.018385230464689E-2</v>
      </c>
      <c r="M18" s="90">
        <f t="shared" si="11"/>
        <v>1.178953966200042E-3</v>
      </c>
      <c r="N18" s="90">
        <f t="shared" si="5"/>
        <v>4.3016371156170331E-2</v>
      </c>
      <c r="O18" s="90">
        <f t="shared" si="12"/>
        <v>1.3814912921473552E-3</v>
      </c>
      <c r="P18" s="90">
        <f t="shared" si="6"/>
        <v>4.018352509030481E-2</v>
      </c>
      <c r="Q18" s="90">
        <f t="shared" si="13"/>
        <v>1.1789314959098514E-3</v>
      </c>
    </row>
    <row r="19" spans="1:17" x14ac:dyDescent="0.35">
      <c r="A19" s="92">
        <f t="shared" si="14"/>
        <v>15</v>
      </c>
      <c r="B19" s="127">
        <v>0</v>
      </c>
      <c r="C19" s="91"/>
      <c r="D19" s="90">
        <f t="shared" si="0"/>
        <v>3.4358549715642506E-2</v>
      </c>
      <c r="E19" s="90">
        <f t="shared" si="7"/>
        <v>1.1805099385622778E-3</v>
      </c>
      <c r="F19" s="90">
        <f t="shared" si="1"/>
        <v>1.7939870669556671E-2</v>
      </c>
      <c r="G19" s="90">
        <f t="shared" si="8"/>
        <v>3.2183895964041972E-4</v>
      </c>
      <c r="H19" s="90">
        <f t="shared" si="2"/>
        <v>3.1857786739242201E-2</v>
      </c>
      <c r="I19" s="90">
        <f t="shared" si="9"/>
        <v>1.0149185759230363E-3</v>
      </c>
      <c r="J19" s="90">
        <f t="shared" si="3"/>
        <v>1.6742414323687886E-2</v>
      </c>
      <c r="K19" s="90">
        <f t="shared" si="10"/>
        <v>2.8030843738602931E-4</v>
      </c>
      <c r="L19" s="90">
        <f t="shared" si="4"/>
        <v>3.1857982929640608E-2</v>
      </c>
      <c r="M19" s="90">
        <f t="shared" si="11"/>
        <v>1.0149310763452723E-3</v>
      </c>
      <c r="N19" s="90">
        <f t="shared" si="5"/>
        <v>3.4358657233446728E-2</v>
      </c>
      <c r="O19" s="90">
        <f t="shared" si="12"/>
        <v>1.1805173268854812E-3</v>
      </c>
      <c r="P19" s="90">
        <f t="shared" si="6"/>
        <v>3.1857700400522146E-2</v>
      </c>
      <c r="Q19" s="90">
        <f t="shared" si="13"/>
        <v>1.0149130748094289E-3</v>
      </c>
    </row>
    <row r="20" spans="1:17" x14ac:dyDescent="0.35">
      <c r="A20" s="92">
        <f t="shared" si="14"/>
        <v>16</v>
      </c>
      <c r="B20" s="127">
        <v>0</v>
      </c>
      <c r="C20" s="91"/>
      <c r="D20" s="90">
        <f t="shared" si="0"/>
        <v>2.7443351326743623E-2</v>
      </c>
      <c r="E20" s="90">
        <f t="shared" si="7"/>
        <v>7.53137532043081E-4</v>
      </c>
      <c r="F20" s="90">
        <f t="shared" si="1"/>
        <v>1.3038220141046665E-2</v>
      </c>
      <c r="G20" s="90">
        <f t="shared" si="8"/>
        <v>1.6999518444639491E-4</v>
      </c>
      <c r="H20" s="90">
        <f t="shared" si="2"/>
        <v>2.5257017732893825E-2</v>
      </c>
      <c r="I20" s="90">
        <f t="shared" si="9"/>
        <v>6.3791694475971315E-4</v>
      </c>
      <c r="J20" s="90">
        <f t="shared" si="3"/>
        <v>1.2003117091402282E-2</v>
      </c>
      <c r="K20" s="90">
        <f t="shared" si="10"/>
        <v>1.4407481990991359E-4</v>
      </c>
      <c r="L20" s="90">
        <f t="shared" si="4"/>
        <v>2.5257187107168056E-2</v>
      </c>
      <c r="M20" s="90">
        <f t="shared" si="11"/>
        <v>6.3792550056649625E-4</v>
      </c>
      <c r="N20" s="90">
        <f t="shared" si="5"/>
        <v>2.7443442930127047E-2</v>
      </c>
      <c r="O20" s="90">
        <f t="shared" si="12"/>
        <v>7.5314255985914022E-4</v>
      </c>
      <c r="P20" s="90">
        <f t="shared" si="6"/>
        <v>2.5256944793386759E-2</v>
      </c>
      <c r="Q20" s="90">
        <f t="shared" si="13"/>
        <v>6.3791326029618656E-4</v>
      </c>
    </row>
    <row r="21" spans="1:17" x14ac:dyDescent="0.35">
      <c r="A21" s="92">
        <f t="shared" si="14"/>
        <v>17</v>
      </c>
      <c r="B21" s="127">
        <v>0</v>
      </c>
      <c r="C21" s="91"/>
      <c r="D21" s="90">
        <f t="shared" si="0"/>
        <v>2.1919945349154188E-2</v>
      </c>
      <c r="E21" s="90">
        <f t="shared" si="7"/>
        <v>4.8048400410990631E-4</v>
      </c>
      <c r="F21" s="90">
        <f t="shared" si="1"/>
        <v>9.4409928083936667E-3</v>
      </c>
      <c r="G21" s="90">
        <f t="shared" si="8"/>
        <v>8.9132345208140935E-5</v>
      </c>
      <c r="H21" s="90">
        <f t="shared" si="2"/>
        <v>2.0023894000581383E-2</v>
      </c>
      <c r="I21" s="90">
        <f t="shared" si="9"/>
        <v>4.0095633094651911E-4</v>
      </c>
      <c r="J21" s="90">
        <f t="shared" si="3"/>
        <v>8.5661261635085646E-3</v>
      </c>
      <c r="K21" s="90">
        <f t="shared" si="10"/>
        <v>7.3378517449145965E-5</v>
      </c>
      <c r="L21" s="90">
        <f t="shared" si="4"/>
        <v>2.0024039248667296E-2</v>
      </c>
      <c r="M21" s="90">
        <f t="shared" si="11"/>
        <v>4.0096214783216831E-4</v>
      </c>
      <c r="N21" s="90">
        <f t="shared" si="5"/>
        <v>2.1920023088853848E-2</v>
      </c>
      <c r="O21" s="90">
        <f t="shared" si="12"/>
        <v>4.8048741221588581E-4</v>
      </c>
      <c r="P21" s="90">
        <f t="shared" si="6"/>
        <v>2.0023832614289267E-2</v>
      </c>
      <c r="Q21" s="90">
        <f t="shared" si="13"/>
        <v>4.0095387256507456E-4</v>
      </c>
    </row>
    <row r="22" spans="1:17" x14ac:dyDescent="0.35">
      <c r="A22" s="92">
        <f t="shared" si="14"/>
        <v>18</v>
      </c>
      <c r="B22" s="127">
        <v>0</v>
      </c>
      <c r="C22" s="91"/>
      <c r="D22" s="90">
        <f t="shared" si="0"/>
        <v>1.7508211675360267E-2</v>
      </c>
      <c r="E22" s="90">
        <f t="shared" si="7"/>
        <v>3.0653747606922154E-4</v>
      </c>
      <c r="F22" s="90">
        <f t="shared" si="1"/>
        <v>6.8123149588533195E-3</v>
      </c>
      <c r="G22" s="90">
        <f t="shared" si="8"/>
        <v>4.6407635098616707E-5</v>
      </c>
      <c r="H22" s="90">
        <f t="shared" si="2"/>
        <v>1.5875046499426101E-2</v>
      </c>
      <c r="I22" s="90">
        <f t="shared" si="9"/>
        <v>2.5201710135894093E-4</v>
      </c>
      <c r="J22" s="90">
        <f t="shared" si="3"/>
        <v>6.0866925792747726E-3</v>
      </c>
      <c r="K22" s="90">
        <f t="shared" si="10"/>
        <v>3.7047826554598582E-5</v>
      </c>
      <c r="L22" s="90">
        <f t="shared" si="4"/>
        <v>1.5875170347784854E-2</v>
      </c>
      <c r="M22" s="90">
        <f t="shared" si="11"/>
        <v>2.520210335711875E-4</v>
      </c>
      <c r="N22" s="90">
        <f t="shared" si="5"/>
        <v>1.7508277421286338E-2</v>
      </c>
      <c r="O22" s="90">
        <f t="shared" si="12"/>
        <v>3.06539778260725E-4</v>
      </c>
      <c r="P22" s="90">
        <f t="shared" si="6"/>
        <v>1.587499501008879E-2</v>
      </c>
      <c r="Q22" s="90">
        <f t="shared" si="13"/>
        <v>2.5201546657034401E-4</v>
      </c>
    </row>
    <row r="23" spans="1:17" x14ac:dyDescent="0.35">
      <c r="A23" s="92">
        <f t="shared" si="14"/>
        <v>19</v>
      </c>
      <c r="B23" s="127">
        <v>0</v>
      </c>
      <c r="C23" s="91"/>
      <c r="D23" s="90">
        <f t="shared" si="0"/>
        <v>1.3984408774132722E-2</v>
      </c>
      <c r="E23" s="90">
        <f t="shared" si="7"/>
        <v>1.9556368876204027E-4</v>
      </c>
      <c r="F23" s="90">
        <f t="shared" si="1"/>
        <v>4.8991298058299404E-3</v>
      </c>
      <c r="G23" s="90">
        <f t="shared" si="8"/>
        <v>2.4001472854371309E-5</v>
      </c>
      <c r="H23" s="90">
        <f t="shared" si="2"/>
        <v>1.2585818789872924E-2</v>
      </c>
      <c r="I23" s="90">
        <f t="shared" si="9"/>
        <v>1.5840283461151836E-4</v>
      </c>
      <c r="J23" s="90">
        <f t="shared" si="3"/>
        <v>4.3069276574445514E-3</v>
      </c>
      <c r="K23" s="90">
        <f t="shared" si="10"/>
        <v>1.8549625846460812E-5</v>
      </c>
      <c r="L23" s="90">
        <f t="shared" si="4"/>
        <v>1.2585923870877399E-2</v>
      </c>
      <c r="M23" s="90">
        <f t="shared" si="11"/>
        <v>1.5840547968352153E-4</v>
      </c>
      <c r="N23" s="90">
        <f t="shared" si="5"/>
        <v>1.3984464205086035E-2</v>
      </c>
      <c r="O23" s="90">
        <f t="shared" si="12"/>
        <v>1.9556523910333259E-4</v>
      </c>
      <c r="P23" s="90">
        <f t="shared" si="6"/>
        <v>1.2585775731590981E-2</v>
      </c>
      <c r="Q23" s="90">
        <f t="shared" si="13"/>
        <v>1.5840175076590449E-4</v>
      </c>
    </row>
    <row r="24" spans="1:17" x14ac:dyDescent="0.35">
      <c r="A24" s="92">
        <f t="shared" si="14"/>
        <v>20</v>
      </c>
      <c r="B24" s="127">
        <v>0</v>
      </c>
      <c r="C24" s="91"/>
      <c r="D24" s="90">
        <f t="shared" si="0"/>
        <v>1.116982661554531E-2</v>
      </c>
      <c r="E24" s="90">
        <f t="shared" si="7"/>
        <v>1.2476502662134439E-4</v>
      </c>
      <c r="F24" s="90">
        <f t="shared" si="1"/>
        <v>3.5119889913656278E-3</v>
      </c>
      <c r="G24" s="90">
        <f t="shared" si="8"/>
        <v>1.2334066675473359E-5</v>
      </c>
      <c r="H24" s="90">
        <f t="shared" si="2"/>
        <v>9.9781020872754481E-3</v>
      </c>
      <c r="I24" s="90">
        <f t="shared" si="9"/>
        <v>9.9562521264090655E-5</v>
      </c>
      <c r="J24" s="90">
        <f t="shared" si="3"/>
        <v>3.0354151860788017E-3</v>
      </c>
      <c r="K24" s="90">
        <f t="shared" si="10"/>
        <v>9.2137453518778059E-6</v>
      </c>
      <c r="L24" s="90">
        <f t="shared" si="4"/>
        <v>9.9781908611534693E-3</v>
      </c>
      <c r="M24" s="90">
        <f t="shared" si="11"/>
        <v>9.9564292861606613E-5</v>
      </c>
      <c r="N24" s="90">
        <f t="shared" si="5"/>
        <v>1.1169873220398826E-2</v>
      </c>
      <c r="O24" s="90">
        <f t="shared" si="12"/>
        <v>1.2476606775978284E-4</v>
      </c>
      <c r="P24" s="90">
        <f t="shared" si="6"/>
        <v>9.9780661767294374E-3</v>
      </c>
      <c r="Q24" s="90">
        <f t="shared" si="13"/>
        <v>9.9561804627192014E-5</v>
      </c>
    </row>
    <row r="25" spans="1:17" x14ac:dyDescent="0.35">
      <c r="A25" s="92">
        <f t="shared" si="14"/>
        <v>21</v>
      </c>
      <c r="B25" s="127">
        <v>0</v>
      </c>
      <c r="C25" s="91"/>
      <c r="D25" s="90">
        <f t="shared" si="0"/>
        <v>8.9217233732558701E-3</v>
      </c>
      <c r="E25" s="90">
        <f t="shared" si="7"/>
        <v>7.9597147948900097E-5</v>
      </c>
      <c r="F25" s="90">
        <f t="shared" si="1"/>
        <v>2.5098881913652392E-3</v>
      </c>
      <c r="G25" s="90">
        <f t="shared" si="8"/>
        <v>6.2995387331546718E-6</v>
      </c>
      <c r="H25" s="90">
        <f t="shared" si="2"/>
        <v>7.9106908280137268E-3</v>
      </c>
      <c r="I25" s="90">
        <f t="shared" si="9"/>
        <v>6.2579029376420498E-5</v>
      </c>
      <c r="J25" s="90">
        <f t="shared" si="3"/>
        <v>2.1310872101012444E-3</v>
      </c>
      <c r="K25" s="90">
        <f t="shared" si="10"/>
        <v>4.5415326970571052E-6</v>
      </c>
      <c r="L25" s="90">
        <f t="shared" si="4"/>
        <v>7.9107655411764163E-3</v>
      </c>
      <c r="M25" s="90">
        <f t="shared" si="11"/>
        <v>6.2580211447464193E-5</v>
      </c>
      <c r="N25" s="90">
        <f t="shared" si="5"/>
        <v>8.921762459401985E-3</v>
      </c>
      <c r="O25" s="90">
        <f t="shared" si="12"/>
        <v>7.9597845381994555E-5</v>
      </c>
      <c r="P25" s="90">
        <f t="shared" si="6"/>
        <v>7.9106609517356624E-3</v>
      </c>
      <c r="Q25" s="90">
        <f t="shared" si="13"/>
        <v>6.257855669331537E-5</v>
      </c>
    </row>
    <row r="26" spans="1:17" x14ac:dyDescent="0.35">
      <c r="A26" s="92">
        <f t="shared" si="14"/>
        <v>22</v>
      </c>
      <c r="B26" s="127">
        <v>0</v>
      </c>
      <c r="C26" s="91"/>
      <c r="D26" s="90">
        <f t="shared" si="0"/>
        <v>7.126086257965983E-3</v>
      </c>
      <c r="E26" s="90">
        <f t="shared" si="7"/>
        <v>5.0781105355971628E-5</v>
      </c>
      <c r="F26" s="90">
        <f t="shared" si="1"/>
        <v>1.7884414622230361E-3</v>
      </c>
      <c r="G26" s="90">
        <f t="shared" si="8"/>
        <v>3.1985228637984713E-6</v>
      </c>
      <c r="H26" s="90">
        <f t="shared" si="2"/>
        <v>6.2716365125412296E-3</v>
      </c>
      <c r="I26" s="90">
        <f t="shared" si="9"/>
        <v>3.9333424545440318E-5</v>
      </c>
      <c r="J26" s="90">
        <f t="shared" si="3"/>
        <v>1.4906627028107742E-3</v>
      </c>
      <c r="K26" s="90">
        <f t="shared" si="10"/>
        <v>2.2220752935511228E-6</v>
      </c>
      <c r="L26" s="90">
        <f t="shared" si="4"/>
        <v>6.2716991805696976E-3</v>
      </c>
      <c r="M26" s="90">
        <f t="shared" si="11"/>
        <v>3.9334210611558616E-5</v>
      </c>
      <c r="N26" s="90">
        <f t="shared" si="5"/>
        <v>7.1261189640570849E-3</v>
      </c>
      <c r="O26" s="90">
        <f t="shared" si="12"/>
        <v>5.0781571489894023E-5</v>
      </c>
      <c r="P26" s="90">
        <f t="shared" si="6"/>
        <v>6.271611711622411E-3</v>
      </c>
      <c r="Q26" s="90">
        <f t="shared" si="13"/>
        <v>3.9333113461359385E-5</v>
      </c>
    </row>
    <row r="27" spans="1:17" x14ac:dyDescent="0.35">
      <c r="A27" s="92">
        <f t="shared" si="14"/>
        <v>23</v>
      </c>
      <c r="B27" s="127">
        <v>0</v>
      </c>
      <c r="C27" s="91"/>
      <c r="D27" s="90">
        <f t="shared" si="0"/>
        <v>5.6918493469765245E-3</v>
      </c>
      <c r="E27" s="90">
        <f t="shared" si="7"/>
        <v>3.239714898867709E-5</v>
      </c>
      <c r="F27" s="90">
        <f t="shared" si="1"/>
        <v>1.2707554475186213E-3</v>
      </c>
      <c r="G27" s="90">
        <f t="shared" si="8"/>
        <v>1.6148194073982514E-6</v>
      </c>
      <c r="H27" s="90">
        <f t="shared" si="2"/>
        <v>4.9721857926934617E-3</v>
      </c>
      <c r="I27" s="90">
        <f t="shared" si="9"/>
        <v>2.4722631557062708E-5</v>
      </c>
      <c r="J27" s="90">
        <f t="shared" si="3"/>
        <v>1.0389866085137151E-3</v>
      </c>
      <c r="K27" s="90">
        <f t="shared" si="10"/>
        <v>1.0794931726708319E-6</v>
      </c>
      <c r="L27" s="90">
        <f t="shared" si="4"/>
        <v>4.9722381995547247E-3</v>
      </c>
      <c r="M27" s="90">
        <f t="shared" si="11"/>
        <v>2.472315271311121E-5</v>
      </c>
      <c r="N27" s="90">
        <f t="shared" si="5"/>
        <v>5.6918766578884835E-3</v>
      </c>
      <c r="O27" s="90">
        <f t="shared" si="12"/>
        <v>3.2397459888615771E-5</v>
      </c>
      <c r="P27" s="90">
        <f t="shared" si="6"/>
        <v>4.9721652465376017E-3</v>
      </c>
      <c r="Q27" s="90">
        <f t="shared" si="13"/>
        <v>2.4722427238876328E-5</v>
      </c>
    </row>
    <row r="28" spans="1:17" x14ac:dyDescent="0.35">
      <c r="A28" s="92">
        <f t="shared" si="14"/>
        <v>24</v>
      </c>
      <c r="B28" s="127">
        <v>0</v>
      </c>
      <c r="C28" s="91"/>
      <c r="D28" s="90">
        <f t="shared" si="0"/>
        <v>4.5462751664648417E-3</v>
      </c>
      <c r="E28" s="90">
        <f t="shared" si="7"/>
        <v>2.0668617889214924E-5</v>
      </c>
      <c r="F28" s="90">
        <f t="shared" si="1"/>
        <v>9.0045104285848426E-4</v>
      </c>
      <c r="G28" s="90">
        <f t="shared" si="8"/>
        <v>8.1081208058493186E-7</v>
      </c>
      <c r="H28" s="90">
        <f t="shared" si="2"/>
        <v>3.9419745560230557E-3</v>
      </c>
      <c r="I28" s="90">
        <f t="shared" si="9"/>
        <v>1.5539163400333166E-5</v>
      </c>
      <c r="J28" s="90">
        <f t="shared" si="3"/>
        <v>7.2168188903715233E-4</v>
      </c>
      <c r="K28" s="90">
        <f t="shared" si="10"/>
        <v>5.208247489642326E-7</v>
      </c>
      <c r="L28" s="90">
        <f t="shared" si="4"/>
        <v>3.9420182635203256E-3</v>
      </c>
      <c r="M28" s="90">
        <f t="shared" si="11"/>
        <v>1.5539507989927804E-5</v>
      </c>
      <c r="N28" s="90">
        <f t="shared" si="5"/>
        <v>4.546297929072492E-3</v>
      </c>
      <c r="O28" s="90">
        <f t="shared" si="12"/>
        <v>2.066882485988883E-5</v>
      </c>
      <c r="P28" s="90">
        <f t="shared" si="6"/>
        <v>3.9419575661967477E-3</v>
      </c>
      <c r="Q28" s="90">
        <f t="shared" si="13"/>
        <v>1.5539029453695787E-5</v>
      </c>
    </row>
    <row r="29" spans="1:17" x14ac:dyDescent="0.35">
      <c r="B29" s="88" t="s">
        <v>108</v>
      </c>
      <c r="C29" s="87" t="s">
        <v>107</v>
      </c>
      <c r="D29" s="82">
        <v>0.22472695941770299</v>
      </c>
      <c r="E29" s="86">
        <f>SUM(E4:E28)</f>
        <v>1.8529244261750233E-2</v>
      </c>
      <c r="F29" s="82">
        <v>0.1630819833348871</v>
      </c>
      <c r="G29" s="86">
        <f>SUM(G4:G28)</f>
        <v>6.2910842503292761E-3</v>
      </c>
      <c r="H29" s="82">
        <v>0.23217778662470068</v>
      </c>
      <c r="I29" s="86">
        <f>SUM(I4:I28)</f>
        <v>1.6153663695817347E-2</v>
      </c>
      <c r="J29" s="82">
        <v>0.15022153046737433</v>
      </c>
      <c r="K29" s="86">
        <f>SUM(K4:K28)</f>
        <v>5.7849188094261745E-3</v>
      </c>
      <c r="L29" s="82">
        <v>0.23217723891851141</v>
      </c>
      <c r="M29" s="86">
        <f>SUM(M4:M28)</f>
        <v>1.6153663704765984E-2</v>
      </c>
      <c r="N29" s="82">
        <v>0.22475347224442443</v>
      </c>
      <c r="O29" s="86">
        <f>SUM(O4:O28)</f>
        <v>1.8529244262890692E-2</v>
      </c>
      <c r="P29" s="82">
        <v>0.23217796615718755</v>
      </c>
      <c r="Q29" s="86">
        <f>SUM(Q4:Q28)</f>
        <v>1.6153663695077185E-2</v>
      </c>
    </row>
    <row r="30" spans="1:17" x14ac:dyDescent="0.35">
      <c r="B30" s="14"/>
      <c r="C30" s="173" t="s">
        <v>106</v>
      </c>
      <c r="D30" s="82"/>
      <c r="E30" s="82"/>
      <c r="F30" s="82">
        <v>1.1834956473808544</v>
      </c>
      <c r="G30" s="85"/>
      <c r="H30" s="84"/>
      <c r="I30" s="84"/>
      <c r="J30" s="82">
        <v>1.2181919108126866</v>
      </c>
      <c r="K30" s="82"/>
      <c r="L30" s="82"/>
      <c r="M30" s="82"/>
      <c r="N30" s="84">
        <v>0.22472674943397739</v>
      </c>
      <c r="O30" s="82"/>
      <c r="P30" s="82">
        <v>0.2321381157098574</v>
      </c>
      <c r="Q30" s="14"/>
    </row>
    <row r="31" spans="1:17" x14ac:dyDescent="0.35">
      <c r="A31" s="83"/>
      <c r="B31" s="14"/>
      <c r="C31" s="173" t="s">
        <v>105</v>
      </c>
      <c r="D31" s="82"/>
      <c r="E31" s="82"/>
      <c r="F31" s="14"/>
      <c r="G31" s="14"/>
      <c r="H31" s="82">
        <v>1.0368563075644135</v>
      </c>
      <c r="I31" s="82"/>
      <c r="J31" s="82">
        <v>0.97894039958794177</v>
      </c>
      <c r="K31" s="82"/>
      <c r="L31" s="82">
        <v>1.0368541744491029</v>
      </c>
      <c r="M31" s="82"/>
      <c r="N31" s="82">
        <v>5.108415445216086E-5</v>
      </c>
      <c r="O31" s="82"/>
      <c r="P31" s="82">
        <v>1.0368102237397692</v>
      </c>
      <c r="Q31" s="14"/>
    </row>
    <row r="32" spans="1:17" x14ac:dyDescent="0.35">
      <c r="A32" s="80"/>
      <c r="B32" s="14"/>
      <c r="C32" s="173" t="s">
        <v>104</v>
      </c>
      <c r="D32" s="82"/>
      <c r="E32" s="82"/>
      <c r="F32" s="14"/>
      <c r="G32" s="14"/>
      <c r="H32" s="14"/>
      <c r="I32" s="14"/>
      <c r="J32" s="82">
        <v>0</v>
      </c>
      <c r="K32" s="82"/>
      <c r="L32" s="82">
        <v>0</v>
      </c>
      <c r="M32" s="82"/>
      <c r="N32" s="82"/>
      <c r="O32" s="82"/>
      <c r="P32" s="82">
        <v>4.6038519028062712E-5</v>
      </c>
      <c r="Q32" s="14"/>
    </row>
    <row r="33" spans="1:17" x14ac:dyDescent="0.35">
      <c r="A33" s="81"/>
      <c r="D33" s="3"/>
      <c r="E33" s="3"/>
      <c r="P33" s="3"/>
    </row>
    <row r="34" spans="1:17" x14ac:dyDescent="0.35">
      <c r="A34" s="80"/>
      <c r="B34" s="79" t="s">
        <v>103</v>
      </c>
      <c r="C34" s="79"/>
      <c r="D34" s="76" t="s">
        <v>102</v>
      </c>
      <c r="E34" s="76">
        <f>CORREL(B4:B28,D4:D28)</f>
        <v>0.99738212610538179</v>
      </c>
      <c r="F34" s="76" t="s">
        <v>102</v>
      </c>
      <c r="G34" s="76">
        <f>CORREL(B4:B28,F4:F28)</f>
        <v>0.99861497124773324</v>
      </c>
      <c r="H34" s="76" t="s">
        <v>102</v>
      </c>
      <c r="I34" s="76">
        <f>CORREL(B4:B28,H4:H28)</f>
        <v>0.99689757506559484</v>
      </c>
      <c r="J34" s="76" t="s">
        <v>102</v>
      </c>
      <c r="K34" s="78">
        <f>CORREL(B4:B28,J4:J28)</f>
        <v>0.99871165392249506</v>
      </c>
      <c r="L34" s="77" t="s">
        <v>102</v>
      </c>
      <c r="M34" s="186">
        <f>CORREL(B4:B28,L4:L28)</f>
        <v>0.99689761831049239</v>
      </c>
      <c r="N34" s="76" t="s">
        <v>102</v>
      </c>
      <c r="O34" s="76">
        <f>CORREL(B4:B28,N4:N28)</f>
        <v>0.99738213669445752</v>
      </c>
      <c r="P34" s="76" t="s">
        <v>102</v>
      </c>
      <c r="Q34" s="82">
        <f>CORREL(B4:B28,P4:P28)</f>
        <v>0.99689756102983251</v>
      </c>
    </row>
  </sheetData>
  <mergeCells count="2">
    <mergeCell ref="A1:A2"/>
    <mergeCell ref="B3:C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G16" workbookViewId="0">
      <selection activeCell="Q34" sqref="Q34"/>
    </sheetView>
  </sheetViews>
  <sheetFormatPr baseColWidth="10" defaultRowHeight="14.5" x14ac:dyDescent="0.35"/>
  <cols>
    <col min="2" max="2" width="20.81640625" customWidth="1"/>
    <col min="3" max="3" width="13.54296875" customWidth="1"/>
    <col min="4" max="4" width="13.81640625" bestFit="1" customWidth="1"/>
    <col min="6" max="6" width="12.81640625" bestFit="1" customWidth="1"/>
    <col min="8" max="8" width="16.453125" bestFit="1" customWidth="1"/>
    <col min="10" max="10" width="18.1796875" bestFit="1" customWidth="1"/>
    <col min="12" max="12" width="14.7265625" bestFit="1" customWidth="1"/>
    <col min="14" max="14" width="27" bestFit="1" customWidth="1"/>
    <col min="16" max="16" width="24.81640625" bestFit="1" customWidth="1"/>
  </cols>
  <sheetData>
    <row r="1" spans="1:17" x14ac:dyDescent="0.35">
      <c r="A1" s="221" t="s">
        <v>6</v>
      </c>
      <c r="B1" s="112" t="s">
        <v>127</v>
      </c>
      <c r="C1" s="112"/>
      <c r="D1" s="121" t="s">
        <v>126</v>
      </c>
      <c r="E1" s="120" t="s">
        <v>212</v>
      </c>
      <c r="F1" s="119" t="s">
        <v>125</v>
      </c>
      <c r="G1" s="182" t="s">
        <v>212</v>
      </c>
      <c r="H1" s="117" t="s">
        <v>124</v>
      </c>
      <c r="I1" s="116" t="s">
        <v>212</v>
      </c>
      <c r="J1" s="108" t="s">
        <v>123</v>
      </c>
      <c r="K1" s="115" t="s">
        <v>212</v>
      </c>
      <c r="L1" s="106" t="s">
        <v>122</v>
      </c>
      <c r="M1" s="114" t="s">
        <v>212</v>
      </c>
      <c r="N1" s="104" t="s">
        <v>121</v>
      </c>
      <c r="O1" s="185" t="s">
        <v>212</v>
      </c>
      <c r="P1" s="113" t="s">
        <v>120</v>
      </c>
      <c r="Q1" s="184" t="s">
        <v>212</v>
      </c>
    </row>
    <row r="2" spans="1:17" x14ac:dyDescent="0.35">
      <c r="A2" s="222"/>
      <c r="B2" s="112" t="s">
        <v>119</v>
      </c>
      <c r="C2" s="112"/>
      <c r="D2" s="111" t="s">
        <v>118</v>
      </c>
      <c r="E2" s="111"/>
      <c r="F2" s="110" t="s">
        <v>117</v>
      </c>
      <c r="G2" s="110"/>
      <c r="H2" s="109" t="s">
        <v>116</v>
      </c>
      <c r="I2" s="109"/>
      <c r="J2" s="108" t="s">
        <v>115</v>
      </c>
      <c r="K2" s="107"/>
      <c r="L2" s="106" t="s">
        <v>114</v>
      </c>
      <c r="M2" s="106"/>
      <c r="N2" s="105" t="s">
        <v>113</v>
      </c>
      <c r="O2" s="104"/>
      <c r="P2" s="103" t="s">
        <v>112</v>
      </c>
      <c r="Q2" s="103"/>
    </row>
    <row r="3" spans="1:17" ht="29" x14ac:dyDescent="0.35">
      <c r="A3" s="102" t="s">
        <v>111</v>
      </c>
      <c r="B3" s="219" t="s">
        <v>110</v>
      </c>
      <c r="C3" s="220"/>
      <c r="D3" s="101" t="s">
        <v>109</v>
      </c>
      <c r="E3" s="101"/>
      <c r="F3" s="100" t="s">
        <v>109</v>
      </c>
      <c r="G3" s="100"/>
      <c r="H3" s="99" t="s">
        <v>109</v>
      </c>
      <c r="I3" s="99"/>
      <c r="J3" s="98" t="s">
        <v>109</v>
      </c>
      <c r="K3" s="97"/>
      <c r="L3" s="96" t="s">
        <v>109</v>
      </c>
      <c r="M3" s="95"/>
      <c r="N3" s="94" t="s">
        <v>109</v>
      </c>
      <c r="O3" s="94"/>
      <c r="P3" s="93" t="s">
        <v>109</v>
      </c>
      <c r="Q3" s="93"/>
    </row>
    <row r="4" spans="1:17" x14ac:dyDescent="0.35">
      <c r="A4" s="92">
        <v>0</v>
      </c>
      <c r="B4" s="181">
        <v>1</v>
      </c>
      <c r="C4" s="91"/>
      <c r="D4" s="90">
        <f t="shared" ref="D4:D28" si="0">EXP(-$D$29*A4)</f>
        <v>1</v>
      </c>
      <c r="E4" s="90">
        <f>(B4-D4)*(B4-D4)</f>
        <v>0</v>
      </c>
      <c r="F4" s="90">
        <f t="shared" ref="F4:F28" si="1">EXP(-$F$29*A4^$F$30)</f>
        <v>1</v>
      </c>
      <c r="G4" s="90">
        <f>(B4-F4)*(B4-F4)</f>
        <v>0</v>
      </c>
      <c r="H4" s="90">
        <f t="shared" ref="H4:H28" si="2">$H$31*EXP(-$H$29*A4)</f>
        <v>1.1173223295150798</v>
      </c>
      <c r="I4" s="90">
        <f>(B4-H4)*(B4-H4)</f>
        <v>1.3764529002844968E-2</v>
      </c>
      <c r="J4" s="90">
        <f t="shared" ref="J4:J28" si="3">$J$31*EXP(-$J$29*A4^$J$30)+$J$32*A4</f>
        <v>0.90663152576699912</v>
      </c>
      <c r="K4" s="90">
        <f>(B4-J4)*(B4-J4)</f>
        <v>8.7176719805985483E-3</v>
      </c>
      <c r="L4" s="90">
        <f t="shared" ref="L4:L28" si="4">$L$31*EXP(-$L$29*A4)+$L$32</f>
        <v>1.1173224290484414</v>
      </c>
      <c r="M4" s="90">
        <f>(B4-L4)*(B4-L4)</f>
        <v>1.3764552357826559E-2</v>
      </c>
      <c r="N4" s="90">
        <f t="shared" ref="N4:N28" si="5">$N$31*EXP(-$N$29*A4)+(1-$N$31)*EXP(-$N$30*A4)</f>
        <v>1</v>
      </c>
      <c r="O4" s="90">
        <f>(B4-N4)*(B4-N4)</f>
        <v>0</v>
      </c>
      <c r="P4" s="90">
        <f t="shared" ref="P4:P28" si="6">$P$31*EXP(-$P$29*A4)+$P$32*EXP(-$P$30*A4)</f>
        <v>1.1172103506718047</v>
      </c>
      <c r="Q4" s="90">
        <f>(B4-P4)*(B4-P4)</f>
        <v>1.3738266304607439E-2</v>
      </c>
    </row>
    <row r="5" spans="1:17" x14ac:dyDescent="0.35">
      <c r="A5" s="92">
        <v>1</v>
      </c>
      <c r="B5" s="181">
        <v>0.92924157103261595</v>
      </c>
      <c r="C5" s="91"/>
      <c r="D5" s="90">
        <f t="shared" si="0"/>
        <v>0.89852633461137366</v>
      </c>
      <c r="E5" s="90">
        <f t="shared" ref="E5:E28" si="7">(B5-D5)*(B5-D5)</f>
        <v>9.4342574841280939E-4</v>
      </c>
      <c r="F5" s="90">
        <f t="shared" si="1"/>
        <v>0.98034659959658288</v>
      </c>
      <c r="G5" s="90">
        <f t="shared" ref="G5:G28" si="8">(B5-F5)*(B5-F5)</f>
        <v>2.6117239445238752E-3</v>
      </c>
      <c r="H5" s="90">
        <f t="shared" si="2"/>
        <v>0.99254355032268726</v>
      </c>
      <c r="I5" s="90">
        <f t="shared" ref="I5:I28" si="9">(B5-H5)*(B5-H5)</f>
        <v>4.0071405820406173E-3</v>
      </c>
      <c r="J5" s="90">
        <f t="shared" si="3"/>
        <v>0.90034182258503015</v>
      </c>
      <c r="K5" s="90">
        <f t="shared" ref="K5:K28" si="10">(B5-J5)*(B5-J5)</f>
        <v>8.3519546033373809E-4</v>
      </c>
      <c r="L5" s="90">
        <f t="shared" si="4"/>
        <v>0.99254387333920346</v>
      </c>
      <c r="M5" s="90">
        <f t="shared" ref="M5:M28" si="11">(B5-L5)*(B5-L5)</f>
        <v>4.0071814773145944E-3</v>
      </c>
      <c r="N5" s="90">
        <f t="shared" si="5"/>
        <v>0.89852829896065545</v>
      </c>
      <c r="O5" s="90">
        <f t="shared" ref="O5:O28" si="12">(B5-N5)*(B5-N5)</f>
        <v>9.4330508136626927E-4</v>
      </c>
      <c r="P5" s="90">
        <f t="shared" si="6"/>
        <v>0.99246888000107092</v>
      </c>
      <c r="Q5" s="90">
        <f t="shared" ref="Q5:Q28" si="13">(B5-P5)*(B5-P5)</f>
        <v>3.997692599392466E-3</v>
      </c>
    </row>
    <row r="6" spans="1:17" x14ac:dyDescent="0.35">
      <c r="A6" s="92">
        <f t="shared" ref="A6:A28" si="14">A5+1</f>
        <v>2</v>
      </c>
      <c r="B6" s="181">
        <v>0.84956171523335711</v>
      </c>
      <c r="C6" s="91"/>
      <c r="D6" s="90">
        <f t="shared" si="0"/>
        <v>0.80734957399015017</v>
      </c>
      <c r="E6" s="90">
        <f t="shared" si="7"/>
        <v>1.781864868336452E-3</v>
      </c>
      <c r="F6" s="90">
        <f t="shared" si="1"/>
        <v>0.93748683267515553</v>
      </c>
      <c r="G6" s="90">
        <f t="shared" si="8"/>
        <v>7.7308262771540459E-3</v>
      </c>
      <c r="H6" s="90">
        <f t="shared" si="2"/>
        <v>0.8816996432128219</v>
      </c>
      <c r="I6" s="90">
        <f t="shared" si="9"/>
        <v>1.0328464148132662E-3</v>
      </c>
      <c r="J6" s="90">
        <f t="shared" si="3"/>
        <v>0.88023020114690365</v>
      </c>
      <c r="K6" s="90">
        <f t="shared" si="10"/>
        <v>9.4055602822940248E-4</v>
      </c>
      <c r="L6" s="90">
        <f t="shared" si="4"/>
        <v>0.88170013855550911</v>
      </c>
      <c r="M6" s="90">
        <f t="shared" si="11"/>
        <v>1.0328782536338436E-3</v>
      </c>
      <c r="N6" s="90">
        <f t="shared" si="5"/>
        <v>0.80735310413042372</v>
      </c>
      <c r="O6" s="90">
        <f t="shared" si="12"/>
        <v>1.7815668512386718E-3</v>
      </c>
      <c r="P6" s="90">
        <f t="shared" si="6"/>
        <v>0.88165574645922384</v>
      </c>
      <c r="Q6" s="90">
        <f t="shared" si="13"/>
        <v>1.0300268403269093E-3</v>
      </c>
    </row>
    <row r="7" spans="1:17" x14ac:dyDescent="0.35">
      <c r="A7" s="92">
        <f t="shared" si="14"/>
        <v>3</v>
      </c>
      <c r="B7" s="181">
        <v>0.79844036560454479</v>
      </c>
      <c r="C7" s="91"/>
      <c r="D7" s="90">
        <f t="shared" si="0"/>
        <v>0.72542485346742358</v>
      </c>
      <c r="E7" s="90">
        <f t="shared" si="7"/>
        <v>5.3312650126460942E-3</v>
      </c>
      <c r="F7" s="90">
        <f t="shared" si="1"/>
        <v>0.87925415643240334</v>
      </c>
      <c r="G7" s="90">
        <f t="shared" si="8"/>
        <v>6.5308687879688755E-3</v>
      </c>
      <c r="H7" s="90">
        <f t="shared" si="2"/>
        <v>0.78323440879634731</v>
      </c>
      <c r="I7" s="90">
        <f t="shared" si="9"/>
        <v>2.312211224527671E-4</v>
      </c>
      <c r="J7" s="90">
        <f t="shared" si="3"/>
        <v>0.84631270102886036</v>
      </c>
      <c r="K7" s="90">
        <f t="shared" si="10"/>
        <v>2.2917604989781794E-3</v>
      </c>
      <c r="L7" s="90">
        <f t="shared" si="4"/>
        <v>0.78323503394708682</v>
      </c>
      <c r="M7" s="90">
        <f t="shared" si="11"/>
        <v>2.312021108132934E-4</v>
      </c>
      <c r="N7" s="90">
        <f t="shared" si="5"/>
        <v>0.72542961148960627</v>
      </c>
      <c r="O7" s="90">
        <f t="shared" si="12"/>
        <v>5.330570216432011E-3</v>
      </c>
      <c r="P7" s="90">
        <f t="shared" si="6"/>
        <v>0.7832156626601573</v>
      </c>
      <c r="Q7" s="90">
        <f t="shared" si="13"/>
        <v>2.3179157974484115E-4</v>
      </c>
    </row>
    <row r="8" spans="1:17" x14ac:dyDescent="0.35">
      <c r="A8" s="92">
        <f t="shared" si="14"/>
        <v>4</v>
      </c>
      <c r="B8" s="181">
        <v>0.75651214457184601</v>
      </c>
      <c r="C8" s="91"/>
      <c r="D8" s="90">
        <f t="shared" si="0"/>
        <v>0.65181333462207691</v>
      </c>
      <c r="E8" s="90">
        <f t="shared" si="7"/>
        <v>1.0961840804897869E-2</v>
      </c>
      <c r="F8" s="90">
        <f t="shared" si="1"/>
        <v>0.81063637645554354</v>
      </c>
      <c r="G8" s="90">
        <f t="shared" si="8"/>
        <v>2.9294324770002601E-3</v>
      </c>
      <c r="H8" s="90">
        <f t="shared" si="2"/>
        <v>0.69576543876914043</v>
      </c>
      <c r="I8" s="90">
        <f t="shared" si="9"/>
        <v>3.6901622658804638E-3</v>
      </c>
      <c r="J8" s="90">
        <f t="shared" si="3"/>
        <v>0.79973679456996682</v>
      </c>
      <c r="K8" s="90">
        <f t="shared" si="10"/>
        <v>1.8683703674600455E-3</v>
      </c>
      <c r="L8" s="90">
        <f t="shared" si="4"/>
        <v>0.6957661585571735</v>
      </c>
      <c r="M8" s="90">
        <f t="shared" si="11"/>
        <v>3.6900748168947886E-3</v>
      </c>
      <c r="N8" s="90">
        <f t="shared" si="5"/>
        <v>0.65181903506268835</v>
      </c>
      <c r="O8" s="90">
        <f t="shared" si="12"/>
        <v>1.096064717869648E-2</v>
      </c>
      <c r="P8" s="90">
        <f t="shared" si="6"/>
        <v>0.69576702698409176</v>
      </c>
      <c r="Q8" s="90">
        <f t="shared" si="13"/>
        <v>3.6899693107500906E-3</v>
      </c>
    </row>
    <row r="9" spans="1:17" x14ac:dyDescent="0.35">
      <c r="A9" s="92">
        <f t="shared" si="14"/>
        <v>5</v>
      </c>
      <c r="B9" s="181">
        <v>0.6798690530033813</v>
      </c>
      <c r="C9" s="91"/>
      <c r="D9" s="90">
        <f t="shared" si="0"/>
        <v>0.58567144640879154</v>
      </c>
      <c r="E9" s="90">
        <f t="shared" si="7"/>
        <v>8.8731890881490992E-3</v>
      </c>
      <c r="F9" s="90">
        <f t="shared" si="1"/>
        <v>0.73573862795631551</v>
      </c>
      <c r="G9" s="90">
        <f t="shared" si="8"/>
        <v>3.1214094054215335E-3</v>
      </c>
      <c r="H9" s="90">
        <f t="shared" si="2"/>
        <v>0.6180647075114456</v>
      </c>
      <c r="I9" s="90">
        <f t="shared" si="9"/>
        <v>3.8197771216865522E-3</v>
      </c>
      <c r="J9" s="90">
        <f t="shared" si="3"/>
        <v>0.7424283014534464</v>
      </c>
      <c r="K9" s="90">
        <f t="shared" si="10"/>
        <v>3.9136595666369733E-3</v>
      </c>
      <c r="L9" s="90">
        <f t="shared" si="4"/>
        <v>0.61806549300258917</v>
      </c>
      <c r="M9" s="90">
        <f t="shared" si="11"/>
        <v>3.8196800287715123E-3</v>
      </c>
      <c r="N9" s="90">
        <f t="shared" si="5"/>
        <v>0.58567784908663822</v>
      </c>
      <c r="O9" s="90">
        <f t="shared" si="12"/>
        <v>8.8719828952854747E-3</v>
      </c>
      <c r="P9" s="90">
        <f t="shared" si="6"/>
        <v>0.61808252386380758</v>
      </c>
      <c r="Q9" s="90">
        <f t="shared" si="13"/>
        <v>3.8175751831153923E-3</v>
      </c>
    </row>
    <row r="10" spans="1:17" x14ac:dyDescent="0.35">
      <c r="A10" s="92">
        <f t="shared" si="14"/>
        <v>6</v>
      </c>
      <c r="B10" s="181">
        <v>0.66535951610578481</v>
      </c>
      <c r="C10" s="91"/>
      <c r="D10" s="90">
        <f t="shared" si="0"/>
        <v>0.52624121802823298</v>
      </c>
      <c r="E10" s="90">
        <f t="shared" si="7"/>
        <v>1.9353900859994562E-2</v>
      </c>
      <c r="F10" s="90">
        <f t="shared" si="1"/>
        <v>0.65803777453311407</v>
      </c>
      <c r="G10" s="90">
        <f t="shared" si="8"/>
        <v>5.3607899656974959E-5</v>
      </c>
      <c r="H10" s="90">
        <f t="shared" si="2"/>
        <v>0.54904133115177678</v>
      </c>
      <c r="I10" s="90">
        <f t="shared" si="9"/>
        <v>1.352992015099482E-2</v>
      </c>
      <c r="J10" s="90">
        <f t="shared" si="3"/>
        <v>0.67686647493189256</v>
      </c>
      <c r="K10" s="90">
        <f t="shared" si="10"/>
        <v>1.3241010142573902E-4</v>
      </c>
      <c r="L10" s="90">
        <f t="shared" si="4"/>
        <v>0.54904215869410233</v>
      </c>
      <c r="M10" s="90">
        <f t="shared" si="11"/>
        <v>1.3529727635237083E-2</v>
      </c>
      <c r="N10" s="90">
        <f t="shared" si="5"/>
        <v>0.52624812179474256</v>
      </c>
      <c r="O10" s="90">
        <f t="shared" si="12"/>
        <v>1.9351980027162277E-2</v>
      </c>
      <c r="P10" s="90">
        <f t="shared" si="6"/>
        <v>0.54907189161894998</v>
      </c>
      <c r="Q10" s="90">
        <f t="shared" si="13"/>
        <v>1.3522811608791107E-2</v>
      </c>
    </row>
    <row r="11" spans="1:17" x14ac:dyDescent="0.35">
      <c r="A11" s="92">
        <f t="shared" si="14"/>
        <v>7</v>
      </c>
      <c r="B11" s="181">
        <v>0.61169510423241769</v>
      </c>
      <c r="C11" s="91"/>
      <c r="D11" s="90">
        <f t="shared" si="0"/>
        <v>0.47284159275633286</v>
      </c>
      <c r="E11" s="90">
        <f t="shared" si="7"/>
        <v>1.928029764923922E-2</v>
      </c>
      <c r="F11" s="90">
        <f t="shared" si="1"/>
        <v>0.58042731092767563</v>
      </c>
      <c r="G11" s="90">
        <f t="shared" si="8"/>
        <v>9.7767489814807196E-4</v>
      </c>
      <c r="H11" s="90">
        <f t="shared" si="2"/>
        <v>0.48772625204025688</v>
      </c>
      <c r="I11" s="90">
        <f t="shared" si="9"/>
        <v>1.5368276313841814E-2</v>
      </c>
      <c r="J11" s="90">
        <f t="shared" si="3"/>
        <v>0.60585401719814314</v>
      </c>
      <c r="K11" s="90">
        <f t="shared" si="10"/>
        <v>3.411829774197026E-5</v>
      </c>
      <c r="L11" s="90">
        <f t="shared" si="4"/>
        <v>0.48772710244514011</v>
      </c>
      <c r="M11" s="90">
        <f t="shared" si="11"/>
        <v>1.5368065467130454E-2</v>
      </c>
      <c r="N11" s="90">
        <f t="shared" si="5"/>
        <v>0.47284883004788492</v>
      </c>
      <c r="O11" s="90">
        <f t="shared" si="12"/>
        <v>1.9278287854926451E-2</v>
      </c>
      <c r="P11" s="90">
        <f t="shared" si="6"/>
        <v>0.48776661551058248</v>
      </c>
      <c r="Q11" s="90">
        <f t="shared" si="13"/>
        <v>1.5358270316878036E-2</v>
      </c>
    </row>
    <row r="12" spans="1:17" x14ac:dyDescent="0.35">
      <c r="A12" s="92">
        <f t="shared" si="14"/>
        <v>8</v>
      </c>
      <c r="B12" s="181">
        <v>0.54310531922472227</v>
      </c>
      <c r="C12" s="91"/>
      <c r="D12" s="90">
        <f t="shared" si="0"/>
        <v>0.42486062319115159</v>
      </c>
      <c r="E12" s="90">
        <f t="shared" si="7"/>
        <v>1.3981808140071527E-2</v>
      </c>
      <c r="F12" s="90">
        <f t="shared" si="1"/>
        <v>0.50522782922421883</v>
      </c>
      <c r="G12" s="90">
        <f t="shared" si="8"/>
        <v>1.4347042487382383E-3</v>
      </c>
      <c r="H12" s="90">
        <f t="shared" si="2"/>
        <v>0.43325863360818206</v>
      </c>
      <c r="I12" s="90">
        <f t="shared" si="9"/>
        <v>1.2066294340939022E-2</v>
      </c>
      <c r="J12" s="90">
        <f t="shared" si="3"/>
        <v>0.53228325708742108</v>
      </c>
      <c r="K12" s="90">
        <f t="shared" si="10"/>
        <v>1.1711702890360803E-4</v>
      </c>
      <c r="L12" s="90">
        <f t="shared" si="4"/>
        <v>0.43325949144838855</v>
      </c>
      <c r="M12" s="90">
        <f t="shared" si="11"/>
        <v>1.2066105879867971E-2</v>
      </c>
      <c r="N12" s="90">
        <f t="shared" si="5"/>
        <v>0.42486805528500321</v>
      </c>
      <c r="O12" s="90">
        <f t="shared" si="12"/>
        <v>1.398005058395079E-2</v>
      </c>
      <c r="P12" s="90">
        <f t="shared" si="6"/>
        <v>0.43330633080982428</v>
      </c>
      <c r="Q12" s="90">
        <f t="shared" si="13"/>
        <v>1.2055817856934903E-2</v>
      </c>
    </row>
    <row r="13" spans="1:17" x14ac:dyDescent="0.35">
      <c r="A13" s="92">
        <f t="shared" si="14"/>
        <v>9</v>
      </c>
      <c r="B13" s="181">
        <v>0.47954615865063627</v>
      </c>
      <c r="C13" s="91"/>
      <c r="D13" s="90">
        <f t="shared" si="0"/>
        <v>0.3817484584766494</v>
      </c>
      <c r="E13" s="90">
        <f t="shared" si="7"/>
        <v>9.5643901593210311E-3</v>
      </c>
      <c r="F13" s="90">
        <f t="shared" si="1"/>
        <v>0.43420519533637236</v>
      </c>
      <c r="G13" s="90">
        <f t="shared" si="8"/>
        <v>2.0558029542654252E-3</v>
      </c>
      <c r="H13" s="90">
        <f t="shared" si="2"/>
        <v>0.38487377460365846</v>
      </c>
      <c r="I13" s="90">
        <f t="shared" si="9"/>
        <v>8.9628603011384575E-3</v>
      </c>
      <c r="J13" s="90">
        <f t="shared" si="3"/>
        <v>0.45891681802840567</v>
      </c>
      <c r="K13" s="90">
        <f t="shared" si="10"/>
        <v>4.2556969450801343E-4</v>
      </c>
      <c r="L13" s="90">
        <f t="shared" si="4"/>
        <v>0.38487462761253954</v>
      </c>
      <c r="M13" s="90">
        <f t="shared" si="11"/>
        <v>8.9626987890973116E-3</v>
      </c>
      <c r="N13" s="90">
        <f t="shared" si="5"/>
        <v>0.38175597136376566</v>
      </c>
      <c r="O13" s="90">
        <f t="shared" si="12"/>
        <v>9.5629207296012309E-3</v>
      </c>
      <c r="P13" s="90">
        <f t="shared" si="6"/>
        <v>0.38492674475445915</v>
      </c>
      <c r="Q13" s="90">
        <f t="shared" si="13"/>
        <v>8.9528334860560759E-3</v>
      </c>
    </row>
    <row r="14" spans="1:17" x14ac:dyDescent="0.35">
      <c r="A14" s="92">
        <f t="shared" si="14"/>
        <v>10</v>
      </c>
      <c r="B14" s="181">
        <v>0.42026050235005458</v>
      </c>
      <c r="C14" s="91"/>
      <c r="D14" s="90">
        <f t="shared" si="0"/>
        <v>0.34301104313856595</v>
      </c>
      <c r="E14" s="90">
        <f t="shared" si="7"/>
        <v>5.9674789484674444E-3</v>
      </c>
      <c r="F14" s="90">
        <f t="shared" si="1"/>
        <v>0.3686063637353505</v>
      </c>
      <c r="G14" s="90">
        <f t="shared" si="8"/>
        <v>2.6681500360270635E-3</v>
      </c>
      <c r="H14" s="90">
        <f t="shared" si="2"/>
        <v>0.34189237302453213</v>
      </c>
      <c r="I14" s="90">
        <f t="shared" si="9"/>
        <v>6.1415636939818122E-3</v>
      </c>
      <c r="J14" s="90">
        <f t="shared" si="3"/>
        <v>0.38820238850147876</v>
      </c>
      <c r="K14" s="90">
        <f t="shared" si="10"/>
        <v>1.0277226635282488E-3</v>
      </c>
      <c r="L14" s="90">
        <f t="shared" si="4"/>
        <v>0.34189321158250174</v>
      </c>
      <c r="M14" s="90">
        <f t="shared" si="11"/>
        <v>6.1414322622461714E-3</v>
      </c>
      <c r="N14" s="90">
        <f t="shared" si="5"/>
        <v>0.34301854393701281</v>
      </c>
      <c r="O14" s="90">
        <f t="shared" si="12"/>
        <v>5.9663201394820741E-3</v>
      </c>
      <c r="P14" s="90">
        <f t="shared" si="6"/>
        <v>0.34194890764820018</v>
      </c>
      <c r="Q14" s="90">
        <f t="shared" si="13"/>
        <v>6.1327058647475093E-3</v>
      </c>
    </row>
    <row r="15" spans="1:17" x14ac:dyDescent="0.35">
      <c r="A15" s="92">
        <f t="shared" si="14"/>
        <v>11</v>
      </c>
      <c r="B15" s="181">
        <v>0.36481014839223797</v>
      </c>
      <c r="C15" s="91"/>
      <c r="D15" s="90">
        <f t="shared" si="0"/>
        <v>0.30820445532251944</v>
      </c>
      <c r="E15" s="90">
        <f t="shared" si="7"/>
        <v>3.2042044879031792E-3</v>
      </c>
      <c r="F15" s="90">
        <f t="shared" si="1"/>
        <v>0.30921210022693868</v>
      </c>
      <c r="G15" s="90">
        <f t="shared" si="8"/>
        <v>3.0911429597909393E-3</v>
      </c>
      <c r="H15" s="90">
        <f t="shared" si="2"/>
        <v>0.30371098901898197</v>
      </c>
      <c r="I15" s="90">
        <f t="shared" si="9"/>
        <v>3.7331072761185359E-3</v>
      </c>
      <c r="J15" s="90">
        <f t="shared" si="3"/>
        <v>0.3221367705992475</v>
      </c>
      <c r="K15" s="90">
        <f t="shared" si="10"/>
        <v>1.8210171722632916E-3</v>
      </c>
      <c r="L15" s="90">
        <f t="shared" si="4"/>
        <v>0.30371180571527212</v>
      </c>
      <c r="M15" s="90">
        <f t="shared" si="11"/>
        <v>3.733007477871946E-3</v>
      </c>
      <c r="N15" s="90">
        <f t="shared" si="5"/>
        <v>0.30821186916421633</v>
      </c>
      <c r="O15" s="90">
        <f t="shared" si="12"/>
        <v>3.2033652115731046E-3</v>
      </c>
      <c r="P15" s="90">
        <f t="shared" si="6"/>
        <v>0.30376968234240864</v>
      </c>
      <c r="Q15" s="90">
        <f t="shared" si="13"/>
        <v>3.7259384955803661E-3</v>
      </c>
    </row>
    <row r="16" spans="1:17" x14ac:dyDescent="0.35">
      <c r="A16" s="92">
        <f t="shared" si="14"/>
        <v>12</v>
      </c>
      <c r="B16" s="181">
        <v>0.30119548776265193</v>
      </c>
      <c r="C16" s="91"/>
      <c r="D16" s="90">
        <f t="shared" si="0"/>
        <v>0.27692981955183821</v>
      </c>
      <c r="E16" s="90">
        <f t="shared" si="7"/>
        <v>5.8882265371729538E-4</v>
      </c>
      <c r="F16" s="90">
        <f t="shared" si="1"/>
        <v>0.25640201436740506</v>
      </c>
      <c r="G16" s="90">
        <f t="shared" si="8"/>
        <v>2.0064552588106885E-3</v>
      </c>
      <c r="H16" s="90">
        <f t="shared" si="2"/>
        <v>0.26979357285712119</v>
      </c>
      <c r="I16" s="90">
        <f t="shared" si="9"/>
        <v>9.8608025973419343E-4</v>
      </c>
      <c r="J16" s="90">
        <f t="shared" si="3"/>
        <v>0.26218731589128175</v>
      </c>
      <c r="K16" s="90">
        <f t="shared" si="10"/>
        <v>1.5216374727463557E-3</v>
      </c>
      <c r="L16" s="90">
        <f t="shared" si="4"/>
        <v>0.26979436211640806</v>
      </c>
      <c r="M16" s="90">
        <f t="shared" si="11"/>
        <v>9.8603069185119433E-4</v>
      </c>
      <c r="N16" s="90">
        <f t="shared" si="5"/>
        <v>0.27693708688354046</v>
      </c>
      <c r="O16" s="90">
        <f t="shared" si="12"/>
        <v>5.8847001321167579E-4</v>
      </c>
      <c r="P16" s="90">
        <f t="shared" si="6"/>
        <v>0.26985327819871735</v>
      </c>
      <c r="Q16" s="90">
        <f t="shared" si="13"/>
        <v>9.8233410034959199E-4</v>
      </c>
    </row>
    <row r="17" spans="1:17" x14ac:dyDescent="0.35">
      <c r="A17" s="92">
        <f t="shared" si="14"/>
        <v>13</v>
      </c>
      <c r="B17" s="181">
        <v>0.22508751613229228</v>
      </c>
      <c r="C17" s="91"/>
      <c r="D17" s="90">
        <f t="shared" si="0"/>
        <v>0.24882873570650232</v>
      </c>
      <c r="E17" s="90">
        <f t="shared" si="7"/>
        <v>5.636455068708543E-4</v>
      </c>
      <c r="F17" s="90">
        <f t="shared" si="1"/>
        <v>0.21022621232219124</v>
      </c>
      <c r="G17" s="90">
        <f t="shared" si="8"/>
        <v>2.2085835093612352E-4</v>
      </c>
      <c r="H17" s="90">
        <f t="shared" si="2"/>
        <v>0.2396639390300806</v>
      </c>
      <c r="I17" s="90">
        <f t="shared" si="9"/>
        <v>2.1247210449516768E-4</v>
      </c>
      <c r="J17" s="90">
        <f t="shared" si="3"/>
        <v>0.20927109180253561</v>
      </c>
      <c r="K17" s="90">
        <f t="shared" si="10"/>
        <v>2.5015927857891847E-4</v>
      </c>
      <c r="L17" s="90">
        <f t="shared" si="4"/>
        <v>0.23966469679495681</v>
      </c>
      <c r="M17" s="90">
        <f t="shared" si="11"/>
        <v>2.124941960719607E-4</v>
      </c>
      <c r="N17" s="90">
        <f t="shared" si="5"/>
        <v>0.248835809953009</v>
      </c>
      <c r="O17" s="90">
        <f t="shared" si="12"/>
        <v>5.6398145939509192E-4</v>
      </c>
      <c r="P17" s="90">
        <f t="shared" si="6"/>
        <v>0.23972373060201158</v>
      </c>
      <c r="Q17" s="90">
        <f t="shared" si="13"/>
        <v>2.142187740036206E-4</v>
      </c>
    </row>
    <row r="18" spans="1:17" x14ac:dyDescent="0.35">
      <c r="A18" s="92">
        <f t="shared" si="14"/>
        <v>14</v>
      </c>
      <c r="B18" s="181">
        <v>0.16574635977621055</v>
      </c>
      <c r="C18" s="91"/>
      <c r="D18" s="90">
        <f t="shared" si="0"/>
        <v>0.22357917184034576</v>
      </c>
      <c r="E18" s="90">
        <f t="shared" si="7"/>
        <v>3.3446341512455829E-3</v>
      </c>
      <c r="F18" s="90">
        <f t="shared" si="1"/>
        <v>0.17047812171807683</v>
      </c>
      <c r="G18" s="90">
        <f t="shared" si="8"/>
        <v>2.2389571074494153E-5</v>
      </c>
      <c r="H18" s="90">
        <f t="shared" si="2"/>
        <v>0.21289908081625405</v>
      </c>
      <c r="I18" s="90">
        <f t="shared" si="9"/>
        <v>2.2233791014801612E-3</v>
      </c>
      <c r="J18" s="90">
        <f t="shared" si="3"/>
        <v>0.1637851565294576</v>
      </c>
      <c r="K18" s="90">
        <f t="shared" si="10"/>
        <v>3.846318175074297E-6</v>
      </c>
      <c r="L18" s="90">
        <f t="shared" si="4"/>
        <v>0.212899804277731</v>
      </c>
      <c r="M18" s="90">
        <f t="shared" si="11"/>
        <v>2.2234473283579696E-3</v>
      </c>
      <c r="N18" s="90">
        <f t="shared" si="5"/>
        <v>0.22358601738421646</v>
      </c>
      <c r="O18" s="90">
        <f t="shared" si="12"/>
        <v>3.345425992211356E-3</v>
      </c>
      <c r="P18" s="90">
        <f t="shared" si="6"/>
        <v>0.21295822038842877</v>
      </c>
      <c r="Q18" s="90">
        <f t="shared" si="13"/>
        <v>2.2289597824675217E-3</v>
      </c>
    </row>
    <row r="19" spans="1:17" x14ac:dyDescent="0.35">
      <c r="A19" s="92">
        <f t="shared" si="14"/>
        <v>15</v>
      </c>
      <c r="B19" s="181">
        <v>9.7802694817620203E-2</v>
      </c>
      <c r="C19" s="91"/>
      <c r="D19" s="90">
        <f t="shared" si="0"/>
        <v>0.20089177376915229</v>
      </c>
      <c r="E19" s="90">
        <f t="shared" si="7"/>
        <v>1.0627358199075216E-2</v>
      </c>
      <c r="F19" s="90">
        <f t="shared" si="1"/>
        <v>0.13676394115186422</v>
      </c>
      <c r="G19" s="90">
        <f t="shared" si="8"/>
        <v>1.5179787159176426E-3</v>
      </c>
      <c r="H19" s="90">
        <f t="shared" si="2"/>
        <v>0.18912323145417778</v>
      </c>
      <c r="I19" s="90">
        <f t="shared" si="9"/>
        <v>8.3394404115888551E-3</v>
      </c>
      <c r="J19" s="90">
        <f t="shared" si="3"/>
        <v>0.12567622042787252</v>
      </c>
      <c r="K19" s="90">
        <f t="shared" si="10"/>
        <v>7.7693342994539184E-4</v>
      </c>
      <c r="L19" s="90">
        <f t="shared" si="4"/>
        <v>0.18912391882345006</v>
      </c>
      <c r="M19" s="90">
        <f t="shared" si="11"/>
        <v>8.3395659539229547E-3</v>
      </c>
      <c r="N19" s="90">
        <f t="shared" si="5"/>
        <v>0.20089836420676355</v>
      </c>
      <c r="O19" s="90">
        <f t="shared" si="12"/>
        <v>1.0628717046795548E-2</v>
      </c>
      <c r="P19" s="90">
        <f t="shared" si="6"/>
        <v>0.18918113936043737</v>
      </c>
      <c r="Q19" s="90">
        <f t="shared" si="13"/>
        <v>8.3500201270647126E-3</v>
      </c>
    </row>
    <row r="20" spans="1:17" x14ac:dyDescent="0.35">
      <c r="A20" s="92">
        <f t="shared" si="14"/>
        <v>16</v>
      </c>
      <c r="B20" s="181">
        <v>8.4432979955368026E-2</v>
      </c>
      <c r="C20" s="91"/>
      <c r="D20" s="90">
        <f t="shared" si="0"/>
        <v>0.18050654913837372</v>
      </c>
      <c r="E20" s="90">
        <f t="shared" si="7"/>
        <v>9.2301306955617814E-3</v>
      </c>
      <c r="F20" s="90">
        <f t="shared" si="1"/>
        <v>0.10856534920476679</v>
      </c>
      <c r="G20" s="90">
        <f t="shared" si="8"/>
        <v>5.8237124558932713E-4</v>
      </c>
      <c r="H20" s="90">
        <f t="shared" si="2"/>
        <v>0.16800258854353767</v>
      </c>
      <c r="I20" s="90">
        <f t="shared" si="9"/>
        <v>6.9838794795798768E-3</v>
      </c>
      <c r="J20" s="90">
        <f t="shared" si="3"/>
        <v>9.4535285501005248E-2</v>
      </c>
      <c r="K20" s="90">
        <f t="shared" si="10"/>
        <v>1.0205657733741256E-4</v>
      </c>
      <c r="L20" s="90">
        <f t="shared" si="4"/>
        <v>0.16800323885915469</v>
      </c>
      <c r="M20" s="90">
        <f t="shared" si="11"/>
        <v>6.9839881732459341E-3</v>
      </c>
      <c r="N20" s="90">
        <f t="shared" si="5"/>
        <v>0.18051286577704004</v>
      </c>
      <c r="O20" s="90">
        <f t="shared" si="12"/>
        <v>9.2313444595055298E-3</v>
      </c>
      <c r="P20" s="90">
        <f t="shared" si="6"/>
        <v>0.16805881854744886</v>
      </c>
      <c r="Q20" s="90">
        <f t="shared" si="13"/>
        <v>6.9932808802287564E-3</v>
      </c>
    </row>
    <row r="21" spans="1:17" x14ac:dyDescent="0.35">
      <c r="A21" s="92">
        <f t="shared" si="14"/>
        <v>17</v>
      </c>
      <c r="B21" s="181">
        <v>1.5308075009567547E-2</v>
      </c>
      <c r="C21" s="91"/>
      <c r="D21" s="90">
        <f t="shared" si="0"/>
        <v>0.16218988797065073</v>
      </c>
      <c r="E21" s="90">
        <f t="shared" si="7"/>
        <v>2.1574266978734626E-2</v>
      </c>
      <c r="F21" s="90">
        <f t="shared" si="1"/>
        <v>8.5293333659549844E-2</v>
      </c>
      <c r="G21" s="90">
        <f t="shared" si="8"/>
        <v>4.8979364283049222E-3</v>
      </c>
      <c r="H21" s="90">
        <f t="shared" si="2"/>
        <v>0.14924062760723156</v>
      </c>
      <c r="I21" s="90">
        <f t="shared" si="9"/>
        <v>1.7937928645326038E-2</v>
      </c>
      <c r="J21" s="90">
        <f t="shared" si="3"/>
        <v>6.9702609380981953E-2</v>
      </c>
      <c r="K21" s="90">
        <f t="shared" si="10"/>
        <v>2.9587653694829832E-3</v>
      </c>
      <c r="L21" s="90">
        <f t="shared" si="4"/>
        <v>0.14924124057261481</v>
      </c>
      <c r="M21" s="90">
        <f t="shared" si="11"/>
        <v>1.7938092837738631E-2</v>
      </c>
      <c r="N21" s="90">
        <f t="shared" si="5"/>
        <v>0.16219591853584722</v>
      </c>
      <c r="O21" s="90">
        <f t="shared" si="12"/>
        <v>2.1576038575800822E-2</v>
      </c>
      <c r="P21" s="90">
        <f t="shared" si="6"/>
        <v>0.14929484518385824</v>
      </c>
      <c r="Q21" s="90">
        <f t="shared" si="13"/>
        <v>1.7952454581738195E-2</v>
      </c>
    </row>
    <row r="22" spans="1:17" x14ac:dyDescent="0.35">
      <c r="A22" s="92">
        <f t="shared" si="14"/>
        <v>18</v>
      </c>
      <c r="B22" s="181">
        <v>0</v>
      </c>
      <c r="C22" s="91"/>
      <c r="D22" s="90">
        <f t="shared" si="0"/>
        <v>0.14573188554929811</v>
      </c>
      <c r="E22" s="90">
        <f t="shared" si="7"/>
        <v>2.1237782465753724E-2</v>
      </c>
      <c r="F22" s="90">
        <f t="shared" si="1"/>
        <v>6.6332121798867841E-2</v>
      </c>
      <c r="G22" s="90">
        <f t="shared" si="8"/>
        <v>4.3999503823398383E-3</v>
      </c>
      <c r="H22" s="90">
        <f t="shared" si="2"/>
        <v>0.13257393901897177</v>
      </c>
      <c r="I22" s="90">
        <f t="shared" si="9"/>
        <v>1.7575849307006047E-2</v>
      </c>
      <c r="J22" s="90">
        <f t="shared" si="3"/>
        <v>5.0370131156160215E-2</v>
      </c>
      <c r="K22" s="90">
        <f t="shared" si="10"/>
        <v>2.5371501126887821E-3</v>
      </c>
      <c r="L22" s="90">
        <f t="shared" si="4"/>
        <v>0.13257451486590438</v>
      </c>
      <c r="M22" s="90">
        <f t="shared" si="11"/>
        <v>1.75760019919299E-2</v>
      </c>
      <c r="N22" s="90">
        <f t="shared" si="5"/>
        <v>0.14573762307482285</v>
      </c>
      <c r="O22" s="90">
        <f t="shared" si="12"/>
        <v>2.1239454779499137E-2</v>
      </c>
      <c r="P22" s="90">
        <f t="shared" si="6"/>
        <v>0.13262590264829172</v>
      </c>
      <c r="Q22" s="90">
        <f t="shared" si="13"/>
        <v>1.7589630053274151E-2</v>
      </c>
    </row>
    <row r="23" spans="1:17" x14ac:dyDescent="0.35">
      <c r="A23" s="92">
        <f t="shared" si="14"/>
        <v>19</v>
      </c>
      <c r="B23" s="181">
        <v>0</v>
      </c>
      <c r="C23" s="91"/>
      <c r="D23" s="90">
        <f t="shared" si="0"/>
        <v>0.13094393695861503</v>
      </c>
      <c r="E23" s="90">
        <f t="shared" si="7"/>
        <v>1.7146314626221747E-2</v>
      </c>
      <c r="F23" s="90">
        <f t="shared" si="1"/>
        <v>5.1073121501467388E-2</v>
      </c>
      <c r="G23" s="90">
        <f t="shared" si="8"/>
        <v>2.6084637399036502E-3</v>
      </c>
      <c r="H23" s="90">
        <f t="shared" si="2"/>
        <v>0.11776852984873404</v>
      </c>
      <c r="I23" s="90">
        <f t="shared" si="9"/>
        <v>1.386942662273216E-2</v>
      </c>
      <c r="J23" s="90">
        <f t="shared" si="3"/>
        <v>3.5671644692366306E-2</v>
      </c>
      <c r="K23" s="90">
        <f t="shared" si="10"/>
        <v>1.2724662350584253E-3</v>
      </c>
      <c r="L23" s="90">
        <f t="shared" si="4"/>
        <v>0.11776906922304847</v>
      </c>
      <c r="M23" s="90">
        <f t="shared" si="11"/>
        <v>1.3869553665663182E-2</v>
      </c>
      <c r="N23" s="90">
        <f t="shared" si="5"/>
        <v>0.13094937883587887</v>
      </c>
      <c r="O23" s="90">
        <f t="shared" si="12"/>
        <v>1.7147739817502523E-2</v>
      </c>
      <c r="P23" s="90">
        <f t="shared" si="6"/>
        <v>0.11781807495480842</v>
      </c>
      <c r="Q23" s="90">
        <f t="shared" si="13"/>
        <v>1.3881098786056855E-2</v>
      </c>
    </row>
    <row r="24" spans="1:17" x14ac:dyDescent="0.35">
      <c r="A24" s="92">
        <f t="shared" si="14"/>
        <v>20</v>
      </c>
      <c r="B24" s="181">
        <v>0</v>
      </c>
      <c r="C24" s="91"/>
      <c r="D24" s="90">
        <f t="shared" si="0"/>
        <v>0.11765657571500715</v>
      </c>
      <c r="E24" s="90">
        <f t="shared" si="7"/>
        <v>1.384306980898121E-2</v>
      </c>
      <c r="F24" s="90">
        <f t="shared" si="1"/>
        <v>3.893948280887876E-2</v>
      </c>
      <c r="G24" s="90">
        <f t="shared" si="8"/>
        <v>1.5162833214229644E-3</v>
      </c>
      <c r="H24" s="90">
        <f t="shared" si="2"/>
        <v>0.1046165387056003</v>
      </c>
      <c r="I24" s="90">
        <f t="shared" si="9"/>
        <v>1.0944620170740365E-2</v>
      </c>
      <c r="J24" s="90">
        <f t="shared" si="3"/>
        <v>2.4754740643250037E-2</v>
      </c>
      <c r="K24" s="90">
        <f t="shared" si="10"/>
        <v>6.1279718431457532E-4</v>
      </c>
      <c r="L24" s="90">
        <f t="shared" si="4"/>
        <v>0.10461704257180854</v>
      </c>
      <c r="M24" s="90">
        <f t="shared" si="11"/>
        <v>1.09447255964716E-2</v>
      </c>
      <c r="N24" s="90">
        <f t="shared" si="5"/>
        <v>0.11766172288058654</v>
      </c>
      <c r="O24" s="90">
        <f t="shared" si="12"/>
        <v>1.3844281031227944E-2</v>
      </c>
      <c r="P24" s="90">
        <f t="shared" si="6"/>
        <v>0.10466356391240164</v>
      </c>
      <c r="Q24" s="90">
        <f t="shared" si="13"/>
        <v>1.0954461610845383E-2</v>
      </c>
    </row>
    <row r="25" spans="1:17" x14ac:dyDescent="0.35">
      <c r="A25" s="92">
        <f t="shared" si="14"/>
        <v>21</v>
      </c>
      <c r="B25" s="181">
        <v>0</v>
      </c>
      <c r="C25" s="91"/>
      <c r="D25" s="90">
        <f t="shared" si="0"/>
        <v>0.10571753172013093</v>
      </c>
      <c r="E25" s="90">
        <f t="shared" si="7"/>
        <v>1.1176196512996889E-2</v>
      </c>
      <c r="F25" s="90">
        <f t="shared" si="1"/>
        <v>2.9402358586688507E-2</v>
      </c>
      <c r="G25" s="90">
        <f t="shared" si="8"/>
        <v>8.6449869046021537E-4</v>
      </c>
      <c r="H25" s="90">
        <f t="shared" si="2"/>
        <v>9.2933317455843406E-2</v>
      </c>
      <c r="I25" s="90">
        <f t="shared" si="9"/>
        <v>8.6366014933485693E-3</v>
      </c>
      <c r="J25" s="90">
        <f t="shared" si="3"/>
        <v>1.683216311644806E-2</v>
      </c>
      <c r="K25" s="90">
        <f t="shared" si="10"/>
        <v>2.8332171517871449E-4</v>
      </c>
      <c r="L25" s="90">
        <f t="shared" si="4"/>
        <v>9.2933787017904168E-2</v>
      </c>
      <c r="M25" s="90">
        <f t="shared" si="11"/>
        <v>8.6366887694891738E-3</v>
      </c>
      <c r="N25" s="90">
        <f t="shared" si="5"/>
        <v>0.10572238796331578</v>
      </c>
      <c r="O25" s="90">
        <f t="shared" si="12"/>
        <v>1.1177223316665857E-2</v>
      </c>
      <c r="P25" s="90">
        <f t="shared" si="6"/>
        <v>9.2977772865300692E-2</v>
      </c>
      <c r="Q25" s="90">
        <f t="shared" si="13"/>
        <v>8.6448662469914457E-3</v>
      </c>
    </row>
    <row r="26" spans="1:17" x14ac:dyDescent="0.35">
      <c r="A26" s="92">
        <f t="shared" si="14"/>
        <v>22</v>
      </c>
      <c r="B26" s="181">
        <v>0</v>
      </c>
      <c r="C26" s="91"/>
      <c r="D26" s="90">
        <f t="shared" si="0"/>
        <v>9.4989986280650862E-2</v>
      </c>
      <c r="E26" s="90">
        <f t="shared" si="7"/>
        <v>9.0230974935982394E-3</v>
      </c>
      <c r="F26" s="90">
        <f t="shared" si="1"/>
        <v>2.1990202797853808E-2</v>
      </c>
      <c r="G26" s="90">
        <f t="shared" si="8"/>
        <v>4.8356901909073745E-4</v>
      </c>
      <c r="H26" s="90">
        <f t="shared" si="2"/>
        <v>8.2554838844866446E-2</v>
      </c>
      <c r="I26" s="90">
        <f t="shared" si="9"/>
        <v>6.8153014167018702E-3</v>
      </c>
      <c r="J26" s="90">
        <f t="shared" si="3"/>
        <v>1.1213227510995644E-2</v>
      </c>
      <c r="K26" s="90">
        <f t="shared" si="10"/>
        <v>1.2573647121334958E-4</v>
      </c>
      <c r="L26" s="90">
        <f t="shared" si="4"/>
        <v>8.2555275480675164E-2</v>
      </c>
      <c r="M26" s="90">
        <f t="shared" si="11"/>
        <v>6.8153735096901655E-3</v>
      </c>
      <c r="N26" s="90">
        <f t="shared" si="5"/>
        <v>9.4994557655001532E-2</v>
      </c>
      <c r="O26" s="90">
        <f t="shared" si="12"/>
        <v>9.0239659840694094E-3</v>
      </c>
      <c r="P26" s="90">
        <f t="shared" si="6"/>
        <v>8.259671607490629E-2</v>
      </c>
      <c r="Q26" s="90">
        <f t="shared" si="13"/>
        <v>6.8222175063586835E-3</v>
      </c>
    </row>
    <row r="27" spans="1:17" x14ac:dyDescent="0.35">
      <c r="A27" s="92">
        <f t="shared" si="14"/>
        <v>23</v>
      </c>
      <c r="B27" s="181">
        <v>0</v>
      </c>
      <c r="C27" s="91"/>
      <c r="D27" s="90">
        <f t="shared" si="0"/>
        <v>8.5351004197537897E-2</v>
      </c>
      <c r="E27" s="90">
        <f t="shared" si="7"/>
        <v>7.2847939175281319E-3</v>
      </c>
      <c r="F27" s="90">
        <f t="shared" si="1"/>
        <v>1.6292531823641283E-2</v>
      </c>
      <c r="G27" s="90">
        <f t="shared" si="8"/>
        <v>2.6544659322436397E-4</v>
      </c>
      <c r="H27" s="90">
        <f t="shared" si="2"/>
        <v>7.3335393627157561E-2</v>
      </c>
      <c r="I27" s="90">
        <f t="shared" si="9"/>
        <v>5.3780799584501422E-3</v>
      </c>
      <c r="J27" s="90">
        <f t="shared" si="3"/>
        <v>7.3180424090488081E-3</v>
      </c>
      <c r="K27" s="90">
        <f t="shared" si="10"/>
        <v>5.3553744700636884E-5</v>
      </c>
      <c r="L27" s="90">
        <f t="shared" si="4"/>
        <v>7.3335798834681595E-2</v>
      </c>
      <c r="M27" s="90">
        <f t="shared" si="11"/>
        <v>5.3781393907208867E-3</v>
      </c>
      <c r="N27" s="90">
        <f t="shared" si="5"/>
        <v>8.5355298522475725E-2</v>
      </c>
      <c r="O27" s="90">
        <f t="shared" si="12"/>
        <v>7.2855269858609463E-3</v>
      </c>
      <c r="P27" s="90">
        <f t="shared" si="6"/>
        <v>7.33747173771679E-2</v>
      </c>
      <c r="Q27" s="90">
        <f t="shared" si="13"/>
        <v>5.3838491501792653E-3</v>
      </c>
    </row>
    <row r="28" spans="1:17" x14ac:dyDescent="0.35">
      <c r="A28" s="92">
        <f t="shared" si="14"/>
        <v>24</v>
      </c>
      <c r="B28" s="181">
        <v>0</v>
      </c>
      <c r="C28" s="91"/>
      <c r="D28" s="90">
        <f t="shared" si="0"/>
        <v>7.6690124957013689E-2</v>
      </c>
      <c r="E28" s="90">
        <f t="shared" si="7"/>
        <v>5.8813752659223738E-3</v>
      </c>
      <c r="F28" s="90">
        <f t="shared" si="1"/>
        <v>1.1959530258437948E-2</v>
      </c>
      <c r="G28" s="90">
        <f t="shared" si="8"/>
        <v>1.4303036400249285E-4</v>
      </c>
      <c r="H28" s="90">
        <f t="shared" si="2"/>
        <v>6.5145544872983199E-2</v>
      </c>
      <c r="I28" s="90">
        <f t="shared" si="9"/>
        <v>4.2439420167978675E-3</v>
      </c>
      <c r="J28" s="90">
        <f t="shared" si="3"/>
        <v>4.6784142948554314E-3</v>
      </c>
      <c r="K28" s="90">
        <f t="shared" si="10"/>
        <v>2.1887560314307642E-5</v>
      </c>
      <c r="L28" s="90">
        <f t="shared" si="4"/>
        <v>6.5145920226258841E-2</v>
      </c>
      <c r="M28" s="90">
        <f t="shared" si="11"/>
        <v>4.2439909221260808E-3</v>
      </c>
      <c r="N28" s="90">
        <f t="shared" si="5"/>
        <v>7.669415139723347E-2</v>
      </c>
      <c r="O28" s="90">
        <f t="shared" si="12"/>
        <v>5.8819928585417689E-3</v>
      </c>
      <c r="P28" s="90">
        <f t="shared" si="6"/>
        <v>6.5182365811182585E-2</v>
      </c>
      <c r="Q28" s="90">
        <f t="shared" si="13"/>
        <v>4.2487408127428244E-3</v>
      </c>
    </row>
    <row r="29" spans="1:17" x14ac:dyDescent="0.35">
      <c r="B29" s="88" t="s">
        <v>108</v>
      </c>
      <c r="C29" s="87" t="s">
        <v>107</v>
      </c>
      <c r="D29" s="82">
        <v>0.10699926365952095</v>
      </c>
      <c r="E29" s="86">
        <f>SUM(E4:E28)</f>
        <v>0.23076515404364689</v>
      </c>
      <c r="F29" s="82">
        <v>1.9849096787355275E-2</v>
      </c>
      <c r="G29" s="86">
        <f>SUM(G4:G28)</f>
        <v>5.2734575569772763E-2</v>
      </c>
      <c r="H29" s="82">
        <v>0.11841943358234612</v>
      </c>
      <c r="I29" s="86">
        <f>SUM(I4:I28)</f>
        <v>0.19049469957471435</v>
      </c>
      <c r="J29" s="82">
        <v>6.9616174358750173E-3</v>
      </c>
      <c r="K29" s="86">
        <f>SUM(K4:K28)</f>
        <v>3.2645480330342695E-2</v>
      </c>
      <c r="L29" s="82">
        <v>0.11841919722127651</v>
      </c>
      <c r="M29" s="86">
        <f>SUM(M4:M28)</f>
        <v>0.19049469958398513</v>
      </c>
      <c r="N29" s="82">
        <v>0.10873978012506061</v>
      </c>
      <c r="O29" s="86">
        <f>SUM(O4:O28)</f>
        <v>0.23076515909000245</v>
      </c>
      <c r="P29" s="82">
        <v>0.11839012270022331</v>
      </c>
      <c r="Q29" s="86">
        <f>SUM(Q4:Q28)</f>
        <v>0.19049983185922614</v>
      </c>
    </row>
    <row r="30" spans="1:17" x14ac:dyDescent="0.35">
      <c r="B30" s="14"/>
      <c r="C30" s="173" t="s">
        <v>106</v>
      </c>
      <c r="D30" s="82"/>
      <c r="E30" s="82"/>
      <c r="F30" s="82">
        <v>1.701401092632439</v>
      </c>
      <c r="G30" s="85"/>
      <c r="H30" s="84"/>
      <c r="I30" s="84"/>
      <c r="J30" s="82">
        <v>2.0857928700831065</v>
      </c>
      <c r="K30" s="82"/>
      <c r="L30" s="82">
        <v>0</v>
      </c>
      <c r="M30" s="82"/>
      <c r="N30" s="84">
        <v>0.10699700826009434</v>
      </c>
      <c r="O30" s="82"/>
      <c r="P30" s="82">
        <v>0.22963742411822138</v>
      </c>
      <c r="Q30" s="14"/>
    </row>
    <row r="31" spans="1:17" x14ac:dyDescent="0.35">
      <c r="A31" s="83"/>
      <c r="B31" s="14"/>
      <c r="C31" s="173" t="s">
        <v>105</v>
      </c>
      <c r="D31" s="82"/>
      <c r="E31" s="82"/>
      <c r="F31" s="14"/>
      <c r="G31" s="14"/>
      <c r="H31" s="82">
        <v>1.1173223295150798</v>
      </c>
      <c r="I31" s="82"/>
      <c r="J31" s="82">
        <v>0.90663152576699912</v>
      </c>
      <c r="K31" s="82"/>
      <c r="L31" s="82">
        <v>1.1173224290484414</v>
      </c>
      <c r="M31" s="82"/>
      <c r="N31" s="82">
        <v>3.9748259243396091E-5</v>
      </c>
      <c r="O31" s="82"/>
      <c r="P31" s="82">
        <v>1.1171645168154127</v>
      </c>
      <c r="Q31" s="14"/>
    </row>
    <row r="32" spans="1:17" x14ac:dyDescent="0.35">
      <c r="A32" s="80"/>
      <c r="B32" s="14"/>
      <c r="C32" s="173" t="s">
        <v>104</v>
      </c>
      <c r="D32" s="82"/>
      <c r="E32" s="82"/>
      <c r="F32" s="14"/>
      <c r="G32" s="14"/>
      <c r="H32" s="14"/>
      <c r="I32" s="14"/>
      <c r="J32" s="82">
        <v>0</v>
      </c>
      <c r="K32" s="82"/>
      <c r="L32" s="82">
        <v>0</v>
      </c>
      <c r="M32" s="82"/>
      <c r="N32" s="82"/>
      <c r="O32" s="82"/>
      <c r="P32" s="82">
        <v>4.583385639197208E-5</v>
      </c>
      <c r="Q32" s="14"/>
    </row>
    <row r="33" spans="1:17" x14ac:dyDescent="0.35">
      <c r="A33" s="81"/>
      <c r="D33" s="3"/>
      <c r="E33" s="3"/>
      <c r="P33" s="3"/>
    </row>
    <row r="34" spans="1:17" x14ac:dyDescent="0.35">
      <c r="A34" s="80"/>
      <c r="B34" s="79" t="s">
        <v>103</v>
      </c>
      <c r="C34" s="79"/>
      <c r="D34" s="76" t="s">
        <v>102</v>
      </c>
      <c r="E34" s="76">
        <f>CORREL(B4:B28,D4:D28)</f>
        <v>0.97662129223624827</v>
      </c>
      <c r="F34" s="76" t="s">
        <v>102</v>
      </c>
      <c r="G34" s="76">
        <f>CORREL(B4:B28,F4:F28)</f>
        <v>0.99208328417890046</v>
      </c>
      <c r="H34" s="76" t="s">
        <v>102</v>
      </c>
      <c r="I34" s="76">
        <f>CORREL(B4:B28,H4:H28)</f>
        <v>0.9707603185274114</v>
      </c>
      <c r="J34" s="76" t="s">
        <v>102</v>
      </c>
      <c r="K34" s="78">
        <f>CORREL(B4:B28,J4:J28)</f>
        <v>0.99462526366554205</v>
      </c>
      <c r="L34" s="77" t="s">
        <v>102</v>
      </c>
      <c r="M34" s="186">
        <f>CORREL(B4:B28,L4:L28)</f>
        <v>0.97076044859391186</v>
      </c>
      <c r="N34" s="76" t="s">
        <v>102</v>
      </c>
      <c r="O34" s="76">
        <f>CORREL(B4:B28,N4:N28)</f>
        <v>0.97662232912563673</v>
      </c>
      <c r="P34" s="76" t="s">
        <v>102</v>
      </c>
      <c r="Q34" s="82">
        <f>CORREL(B4:B28,P4:P28)</f>
        <v>0.97077432447536138</v>
      </c>
    </row>
  </sheetData>
  <mergeCells count="2">
    <mergeCell ref="A1:A2"/>
    <mergeCell ref="B3:C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B5" sqref="B5"/>
    </sheetView>
  </sheetViews>
  <sheetFormatPr baseColWidth="10" defaultRowHeight="14.5" x14ac:dyDescent="0.35"/>
  <cols>
    <col min="2" max="2" width="20.81640625" customWidth="1"/>
    <col min="3" max="3" width="13.54296875" customWidth="1"/>
    <col min="4" max="4" width="13.81640625" bestFit="1" customWidth="1"/>
    <col min="6" max="6" width="12.81640625" bestFit="1" customWidth="1"/>
    <col min="8" max="8" width="16.453125" bestFit="1" customWidth="1"/>
    <col min="10" max="10" width="18.1796875" bestFit="1" customWidth="1"/>
    <col min="12" max="12" width="14.7265625" bestFit="1" customWidth="1"/>
    <col min="14" max="14" width="27" bestFit="1" customWidth="1"/>
    <col min="16" max="16" width="24.81640625" bestFit="1" customWidth="1"/>
  </cols>
  <sheetData>
    <row r="1" spans="1:17" x14ac:dyDescent="0.35">
      <c r="A1" s="221" t="s">
        <v>6</v>
      </c>
      <c r="B1" s="112" t="s">
        <v>127</v>
      </c>
      <c r="C1" s="112"/>
      <c r="D1" s="121" t="s">
        <v>126</v>
      </c>
      <c r="E1" s="120" t="s">
        <v>212</v>
      </c>
      <c r="F1" s="119" t="s">
        <v>125</v>
      </c>
      <c r="G1" s="182" t="s">
        <v>212</v>
      </c>
      <c r="H1" s="117" t="s">
        <v>124</v>
      </c>
      <c r="I1" s="116" t="s">
        <v>212</v>
      </c>
      <c r="J1" s="108" t="s">
        <v>123</v>
      </c>
      <c r="K1" s="115" t="s">
        <v>212</v>
      </c>
      <c r="L1" s="106" t="s">
        <v>122</v>
      </c>
      <c r="M1" s="114" t="s">
        <v>212</v>
      </c>
      <c r="N1" s="104" t="s">
        <v>121</v>
      </c>
      <c r="O1" s="185" t="s">
        <v>212</v>
      </c>
      <c r="P1" s="113" t="s">
        <v>120</v>
      </c>
      <c r="Q1" s="184" t="s">
        <v>212</v>
      </c>
    </row>
    <row r="2" spans="1:17" x14ac:dyDescent="0.35">
      <c r="A2" s="222"/>
      <c r="B2" s="112" t="s">
        <v>119</v>
      </c>
      <c r="C2" s="112"/>
      <c r="D2" s="111" t="s">
        <v>118</v>
      </c>
      <c r="E2" s="111"/>
      <c r="F2" s="110" t="s">
        <v>117</v>
      </c>
      <c r="G2" s="110"/>
      <c r="H2" s="109" t="s">
        <v>116</v>
      </c>
      <c r="I2" s="109"/>
      <c r="J2" s="108" t="s">
        <v>115</v>
      </c>
      <c r="K2" s="107"/>
      <c r="L2" s="106" t="s">
        <v>114</v>
      </c>
      <c r="M2" s="106"/>
      <c r="N2" s="105" t="s">
        <v>113</v>
      </c>
      <c r="O2" s="104"/>
      <c r="P2" s="103" t="s">
        <v>112</v>
      </c>
      <c r="Q2" s="103"/>
    </row>
    <row r="3" spans="1:17" ht="29" x14ac:dyDescent="0.35">
      <c r="A3" s="102" t="s">
        <v>111</v>
      </c>
      <c r="B3" s="219" t="s">
        <v>110</v>
      </c>
      <c r="C3" s="220"/>
      <c r="D3" s="101" t="s">
        <v>109</v>
      </c>
      <c r="E3" s="101"/>
      <c r="F3" s="100" t="s">
        <v>109</v>
      </c>
      <c r="G3" s="100"/>
      <c r="H3" s="99" t="s">
        <v>109</v>
      </c>
      <c r="I3" s="99"/>
      <c r="J3" s="98" t="s">
        <v>109</v>
      </c>
      <c r="K3" s="97"/>
      <c r="L3" s="96" t="s">
        <v>109</v>
      </c>
      <c r="M3" s="95"/>
      <c r="N3" s="94" t="s">
        <v>109</v>
      </c>
      <c r="O3" s="94"/>
      <c r="P3" s="93" t="s">
        <v>109</v>
      </c>
      <c r="Q3" s="93"/>
    </row>
    <row r="4" spans="1:17" x14ac:dyDescent="0.35">
      <c r="A4" s="92">
        <v>0</v>
      </c>
      <c r="B4" s="183">
        <v>1</v>
      </c>
      <c r="C4" s="91"/>
      <c r="D4" s="90">
        <f t="shared" ref="D4:D28" si="0">EXP(-$D$29*A4)</f>
        <v>1</v>
      </c>
      <c r="E4" s="90">
        <f>(B4-D4)*(B4-D4)</f>
        <v>0</v>
      </c>
      <c r="F4" s="90">
        <f t="shared" ref="F4:F28" si="1">EXP(-$F$29*A4^$F$30)</f>
        <v>1</v>
      </c>
      <c r="G4" s="90">
        <f>(B4-F4)*(B4-F4)</f>
        <v>0</v>
      </c>
      <c r="H4" s="90">
        <f t="shared" ref="H4:H28" si="2">$H$31*EXP(-$H$29*A4)</f>
        <v>1.0297109047038564</v>
      </c>
      <c r="I4" s="90">
        <f>(B4-H4)*(B4-H4)</f>
        <v>8.827378583216364E-4</v>
      </c>
      <c r="J4" s="90">
        <f t="shared" ref="J4:J28" si="3">$J$31*EXP(-$J$29*A4^$J$30)+$J$32*A4</f>
        <v>0.86523509879836191</v>
      </c>
      <c r="K4" s="90">
        <f>(B4-J4)*(B4-J4)</f>
        <v>1.8161578595887275E-2</v>
      </c>
      <c r="L4" s="90">
        <f t="shared" ref="L4:L28" si="4">$L$31*EXP(-$L$29*A4)+$L$32</f>
        <v>1.0297173553959822</v>
      </c>
      <c r="M4" s="90">
        <f>(B4-L4)*(B4-L4)</f>
        <v>8.8312121173111198E-4</v>
      </c>
      <c r="N4" s="90">
        <f t="shared" ref="N4:N28" si="5">$N$31*EXP(-$N$29*A4)+(1-$N$31)*EXP(-$N$30*A4)</f>
        <v>1</v>
      </c>
      <c r="O4" s="90">
        <f>(B4-N4)*(B4-N4)</f>
        <v>0</v>
      </c>
      <c r="P4" s="90">
        <f t="shared" ref="P4:P28" si="6">$P$31*EXP(-$P$29*A4)+$P$32*EXP(-$P$30*A4)</f>
        <v>1.0297122770492326</v>
      </c>
      <c r="Q4" s="90">
        <f>(B4-P4)*(B4-P4)</f>
        <v>8.8281940745035586E-4</v>
      </c>
    </row>
    <row r="5" spans="1:17" x14ac:dyDescent="0.35">
      <c r="A5" s="92">
        <v>1</v>
      </c>
      <c r="B5" s="183">
        <v>0.81294700226739058</v>
      </c>
      <c r="C5" s="91"/>
      <c r="D5" s="90">
        <f t="shared" si="0"/>
        <v>0.8716465673871352</v>
      </c>
      <c r="E5" s="90">
        <f t="shared" ref="E5:E28" si="7">(B5-D5)*(B5-D5)</f>
        <v>3.4456389452471384E-3</v>
      </c>
      <c r="F5" s="90">
        <f t="shared" si="1"/>
        <v>0.93262146812186086</v>
      </c>
      <c r="G5" s="90">
        <f t="shared" ref="G5:G28" si="8">(B5-F5)*(B5-F5)</f>
        <v>1.4321977777552774E-2</v>
      </c>
      <c r="H5" s="90">
        <f t="shared" si="2"/>
        <v>0.89423055293812936</v>
      </c>
      <c r="I5" s="90">
        <f t="shared" ref="I5:I28" si="9">(B5-H5)*(B5-H5)</f>
        <v>6.6070156096425586E-3</v>
      </c>
      <c r="J5" s="90">
        <f t="shared" si="3"/>
        <v>0.84675567387399875</v>
      </c>
      <c r="K5" s="90">
        <f t="shared" ref="K5:K28" si="10">(B5-J5)*(B5-J5)</f>
        <v>1.1430262758034731E-3</v>
      </c>
      <c r="L5" s="90">
        <f t="shared" si="4"/>
        <v>0.89423664095421063</v>
      </c>
      <c r="M5" s="90">
        <f t="shared" ref="M5:M28" si="11">(B5-L5)*(B5-L5)</f>
        <v>6.6080053578337497E-3</v>
      </c>
      <c r="N5" s="90">
        <f t="shared" si="5"/>
        <v>0.87164656750592229</v>
      </c>
      <c r="O5" s="90">
        <f t="shared" ref="O5:O28" si="12">(B5-N5)*(B5-N5)</f>
        <v>3.4456389591926394E-3</v>
      </c>
      <c r="P5" s="90">
        <f t="shared" si="6"/>
        <v>0.89423142983268444</v>
      </c>
      <c r="Q5" s="90">
        <f t="shared" ref="Q5:Q28" si="13">(B5-P5)*(B5-P5)</f>
        <v>6.6071581646175047E-3</v>
      </c>
    </row>
    <row r="6" spans="1:17" x14ac:dyDescent="0.35">
      <c r="A6" s="92">
        <f t="shared" ref="A6:A28" si="14">A5+1</f>
        <v>2</v>
      </c>
      <c r="B6" s="183">
        <v>0.73248995821811358</v>
      </c>
      <c r="C6" s="91"/>
      <c r="D6" s="90">
        <f t="shared" si="0"/>
        <v>0.75976773843777567</v>
      </c>
      <c r="E6" s="90">
        <f t="shared" si="7"/>
        <v>7.4407729371218868E-4</v>
      </c>
      <c r="F6" s="90">
        <f t="shared" si="1"/>
        <v>0.84178109028652581</v>
      </c>
      <c r="G6" s="90">
        <f t="shared" si="8"/>
        <v>1.1944551548795125E-2</v>
      </c>
      <c r="H6" s="90">
        <f t="shared" si="2"/>
        <v>0.77657552052244272</v>
      </c>
      <c r="I6" s="90">
        <f t="shared" si="9"/>
        <v>1.9435368036888865E-3</v>
      </c>
      <c r="J6" s="90">
        <f t="shared" si="3"/>
        <v>0.80443932243112037</v>
      </c>
      <c r="K6" s="90">
        <f t="shared" si="10"/>
        <v>5.1767110106559029E-3</v>
      </c>
      <c r="L6" s="90">
        <f t="shared" si="4"/>
        <v>0.77658122963029741</v>
      </c>
      <c r="M6" s="90">
        <f t="shared" si="11"/>
        <v>1.9440402147428591E-3</v>
      </c>
      <c r="N6" s="90">
        <f t="shared" si="5"/>
        <v>0.75976773864488667</v>
      </c>
      <c r="O6" s="90">
        <f t="shared" si="12"/>
        <v>7.440773050112451E-4</v>
      </c>
      <c r="P6" s="90">
        <f t="shared" si="6"/>
        <v>0.77657600892076484</v>
      </c>
      <c r="Q6" s="90">
        <f t="shared" si="13"/>
        <v>1.9435798665567376E-3</v>
      </c>
    </row>
    <row r="7" spans="1:17" x14ac:dyDescent="0.35">
      <c r="A7" s="92">
        <f t="shared" si="14"/>
        <v>3</v>
      </c>
      <c r="B7" s="183">
        <v>0.68847320060912287</v>
      </c>
      <c r="C7" s="91"/>
      <c r="D7" s="90">
        <f t="shared" si="0"/>
        <v>0.66224894122077393</v>
      </c>
      <c r="E7" s="90">
        <f t="shared" si="7"/>
        <v>6.8771178046740731E-4</v>
      </c>
      <c r="F7" s="90">
        <f t="shared" si="1"/>
        <v>0.74658710465974254</v>
      </c>
      <c r="G7" s="90">
        <f t="shared" si="8"/>
        <v>3.3772258440046294E-3</v>
      </c>
      <c r="H7" s="90">
        <f t="shared" si="2"/>
        <v>0.67440050789276529</v>
      </c>
      <c r="I7" s="90">
        <f t="shared" si="9"/>
        <v>1.9804068028902373E-4</v>
      </c>
      <c r="J7" s="90">
        <f t="shared" si="3"/>
        <v>0.7459010417220564</v>
      </c>
      <c r="K7" s="90">
        <f t="shared" si="10"/>
        <v>3.2979569348923388E-3</v>
      </c>
      <c r="L7" s="90">
        <f t="shared" si="4"/>
        <v>0.6744058324098412</v>
      </c>
      <c r="M7" s="90">
        <f t="shared" si="11"/>
        <v>1.9789084805416126E-4</v>
      </c>
      <c r="N7" s="90">
        <f t="shared" si="5"/>
        <v>0.66224894149160485</v>
      </c>
      <c r="O7" s="90">
        <f t="shared" si="12"/>
        <v>6.8771176626272713E-4</v>
      </c>
      <c r="P7" s="90">
        <f t="shared" si="6"/>
        <v>0.67440069513657552</v>
      </c>
      <c r="Q7" s="90">
        <f t="shared" si="13"/>
        <v>1.9803541027487505E-4</v>
      </c>
    </row>
    <row r="8" spans="1:17" x14ac:dyDescent="0.35">
      <c r="A8" s="92">
        <f t="shared" si="14"/>
        <v>4</v>
      </c>
      <c r="B8" s="183">
        <v>0.6223003249702278</v>
      </c>
      <c r="C8" s="91"/>
      <c r="D8" s="90">
        <f t="shared" si="0"/>
        <v>0.57724701637085229</v>
      </c>
      <c r="E8" s="90">
        <f t="shared" si="7"/>
        <v>2.029800615750563E-3</v>
      </c>
      <c r="F8" s="90">
        <f t="shared" si="1"/>
        <v>0.65359410817504926</v>
      </c>
      <c r="G8" s="90">
        <f t="shared" si="8"/>
        <v>9.7930086727036555E-4</v>
      </c>
      <c r="H8" s="90">
        <f t="shared" si="2"/>
        <v>0.58566878948236922</v>
      </c>
      <c r="I8" s="90">
        <f t="shared" si="9"/>
        <v>1.3418693921982425E-3</v>
      </c>
      <c r="J8" s="90">
        <f t="shared" si="3"/>
        <v>0.676639157776456</v>
      </c>
      <c r="K8" s="90">
        <f t="shared" si="10"/>
        <v>2.952708750743222E-3</v>
      </c>
      <c r="L8" s="90">
        <f t="shared" si="4"/>
        <v>0.58567373178068693</v>
      </c>
      <c r="M8" s="90">
        <f t="shared" si="11"/>
        <v>1.3415073286721214E-3</v>
      </c>
      <c r="N8" s="90">
        <f t="shared" si="5"/>
        <v>0.5772470166856567</v>
      </c>
      <c r="O8" s="90">
        <f t="shared" si="12"/>
        <v>2.0298005873846032E-3</v>
      </c>
      <c r="P8" s="90">
        <f t="shared" si="6"/>
        <v>0.58566874661610124</v>
      </c>
      <c r="Q8" s="90">
        <f t="shared" si="13"/>
        <v>1.3418725327145136E-3</v>
      </c>
    </row>
    <row r="9" spans="1:17" x14ac:dyDescent="0.35">
      <c r="A9" s="92">
        <f t="shared" si="14"/>
        <v>5</v>
      </c>
      <c r="B9" s="183">
        <v>0.58449169856936845</v>
      </c>
      <c r="C9" s="91"/>
      <c r="D9" s="90">
        <f t="shared" si="0"/>
        <v>0.50315538035411889</v>
      </c>
      <c r="E9" s="90">
        <f t="shared" si="7"/>
        <v>6.6155966608123368E-3</v>
      </c>
      <c r="F9" s="90">
        <f t="shared" si="1"/>
        <v>0.5661496223251572</v>
      </c>
      <c r="G9" s="90">
        <f t="shared" si="8"/>
        <v>3.3643176094845859E-4</v>
      </c>
      <c r="H9" s="90">
        <f t="shared" si="2"/>
        <v>0.50861161425501844</v>
      </c>
      <c r="I9" s="90">
        <f t="shared" si="9"/>
        <v>5.7577871955528659E-3</v>
      </c>
      <c r="J9" s="90">
        <f t="shared" si="3"/>
        <v>0.60142359066906037</v>
      </c>
      <c r="K9" s="90">
        <f t="shared" si="10"/>
        <v>2.8668897007560985E-4</v>
      </c>
      <c r="L9" s="90">
        <f t="shared" si="4"/>
        <v>0.50861618274004505</v>
      </c>
      <c r="M9" s="90">
        <f t="shared" si="11"/>
        <v>5.7570939023659047E-3</v>
      </c>
      <c r="N9" s="90">
        <f t="shared" si="5"/>
        <v>0.5031553806971667</v>
      </c>
      <c r="O9" s="90">
        <f t="shared" si="12"/>
        <v>6.6155966050078455E-3</v>
      </c>
      <c r="P9" s="90">
        <f t="shared" si="6"/>
        <v>0.5086113988076294</v>
      </c>
      <c r="Q9" s="90">
        <f t="shared" si="13"/>
        <v>5.7578198919313742E-3</v>
      </c>
    </row>
    <row r="10" spans="1:17" x14ac:dyDescent="0.35">
      <c r="A10" s="92">
        <f t="shared" si="14"/>
        <v>6</v>
      </c>
      <c r="B10" s="183">
        <v>0.53473329565562555</v>
      </c>
      <c r="C10" s="91"/>
      <c r="D10" s="90">
        <f t="shared" si="0"/>
        <v>0.43857366014803612</v>
      </c>
      <c r="E10" s="90">
        <f t="shared" si="7"/>
        <v>9.2466755009524542E-3</v>
      </c>
      <c r="F10" s="90">
        <f t="shared" si="1"/>
        <v>0.48598303032149598</v>
      </c>
      <c r="G10" s="90">
        <f t="shared" si="8"/>
        <v>2.3765883701480353E-3</v>
      </c>
      <c r="H10" s="90">
        <f t="shared" si="2"/>
        <v>0.44169294796079123</v>
      </c>
      <c r="I10" s="90">
        <f t="shared" si="9"/>
        <v>8.656506299175663E-3</v>
      </c>
      <c r="J10" s="90">
        <f t="shared" si="3"/>
        <v>0.52435762624807969</v>
      </c>
      <c r="K10" s="90">
        <f t="shared" si="10"/>
        <v>1.0765451565468311E-4</v>
      </c>
      <c r="L10" s="90">
        <f t="shared" si="4"/>
        <v>0.44169715544272498</v>
      </c>
      <c r="M10" s="90">
        <f t="shared" si="11"/>
        <v>8.6557233857144956E-3</v>
      </c>
      <c r="N10" s="90">
        <f t="shared" si="5"/>
        <v>0.43857366050690827</v>
      </c>
      <c r="O10" s="90">
        <f t="shared" si="12"/>
        <v>9.2466754319344233E-3</v>
      </c>
      <c r="P10" s="90">
        <f t="shared" si="6"/>
        <v>0.44169260627697177</v>
      </c>
      <c r="Q10" s="90">
        <f t="shared" si="13"/>
        <v>8.6565698800551392E-3</v>
      </c>
    </row>
    <row r="11" spans="1:17" x14ac:dyDescent="0.35">
      <c r="A11" s="92">
        <f t="shared" si="14"/>
        <v>7</v>
      </c>
      <c r="B11" s="183">
        <v>0.50316391821246198</v>
      </c>
      <c r="C11" s="91"/>
      <c r="D11" s="90">
        <f t="shared" si="0"/>
        <v>0.3822812254144477</v>
      </c>
      <c r="E11" s="90">
        <f t="shared" si="7"/>
        <v>1.4612625418099094E-2</v>
      </c>
      <c r="F11" s="90">
        <f t="shared" si="1"/>
        <v>0.41385743693756905</v>
      </c>
      <c r="G11" s="90">
        <f t="shared" si="8"/>
        <v>7.9756475977028028E-3</v>
      </c>
      <c r="H11" s="90">
        <f t="shared" si="2"/>
        <v>0.38357885429740607</v>
      </c>
      <c r="I11" s="90">
        <f t="shared" si="9"/>
        <v>1.4300587511568007E-2</v>
      </c>
      <c r="J11" s="90">
        <f t="shared" si="3"/>
        <v>0.44881498222483379</v>
      </c>
      <c r="K11" s="90">
        <f t="shared" si="10"/>
        <v>2.9538068429873065E-3</v>
      </c>
      <c r="L11" s="90">
        <f t="shared" si="4"/>
        <v>0.38358271668660016</v>
      </c>
      <c r="M11" s="90">
        <f t="shared" si="11"/>
        <v>1.4299663758368778E-2</v>
      </c>
      <c r="N11" s="90">
        <f t="shared" si="5"/>
        <v>0.38228122577944562</v>
      </c>
      <c r="O11" s="90">
        <f t="shared" si="12"/>
        <v>1.4612625329855231E-2</v>
      </c>
      <c r="P11" s="90">
        <f t="shared" si="6"/>
        <v>0.38357842348870386</v>
      </c>
      <c r="Q11" s="90">
        <f t="shared" si="13"/>
        <v>1.4300690548325981E-2</v>
      </c>
    </row>
    <row r="12" spans="1:17" x14ac:dyDescent="0.35">
      <c r="A12" s="92">
        <f t="shared" si="14"/>
        <v>8</v>
      </c>
      <c r="B12" s="183">
        <v>0.45337439754915482</v>
      </c>
      <c r="C12" s="91"/>
      <c r="D12" s="90">
        <f t="shared" si="0"/>
        <v>0.33321411790905103</v>
      </c>
      <c r="E12" s="90">
        <f t="shared" si="7"/>
        <v>1.443849280318794E-2</v>
      </c>
      <c r="F12" s="90">
        <f t="shared" si="1"/>
        <v>0.34992462633861682</v>
      </c>
      <c r="G12" s="90">
        <f t="shared" si="8"/>
        <v>1.0701855163512656E-2</v>
      </c>
      <c r="H12" s="90">
        <f t="shared" si="2"/>
        <v>0.33311090463045284</v>
      </c>
      <c r="I12" s="90">
        <f t="shared" si="9"/>
        <v>1.446330772900668E-2</v>
      </c>
      <c r="J12" s="90">
        <f t="shared" si="3"/>
        <v>0.3773968535916068</v>
      </c>
      <c r="K12" s="90">
        <f t="shared" si="10"/>
        <v>5.7725871858211415E-3</v>
      </c>
      <c r="L12" s="90">
        <f t="shared" si="4"/>
        <v>0.33311443989987777</v>
      </c>
      <c r="M12" s="90">
        <f t="shared" si="11"/>
        <v>1.4462457413805909E-2</v>
      </c>
      <c r="N12" s="90">
        <f t="shared" si="5"/>
        <v>0.33321411827270314</v>
      </c>
      <c r="O12" s="90">
        <f t="shared" si="12"/>
        <v>1.4438492715794862E-2</v>
      </c>
      <c r="P12" s="90">
        <f t="shared" si="6"/>
        <v>0.33311041420605175</v>
      </c>
      <c r="Q12" s="90">
        <f t="shared" si="13"/>
        <v>1.4463425689550171E-2</v>
      </c>
    </row>
    <row r="13" spans="1:17" x14ac:dyDescent="0.35">
      <c r="A13" s="92">
        <f t="shared" si="14"/>
        <v>9</v>
      </c>
      <c r="B13" s="183">
        <v>0.36786198072605841</v>
      </c>
      <c r="C13" s="91"/>
      <c r="D13" s="90">
        <f t="shared" si="0"/>
        <v>0.29044494208035643</v>
      </c>
      <c r="E13" s="90">
        <f t="shared" si="7"/>
        <v>5.9933978726701151E-3</v>
      </c>
      <c r="F13" s="90">
        <f t="shared" si="1"/>
        <v>0.29394720349019232</v>
      </c>
      <c r="G13" s="90">
        <f t="shared" si="8"/>
        <v>5.4633942938277086E-3</v>
      </c>
      <c r="H13" s="90">
        <f t="shared" si="2"/>
        <v>0.28928308622999355</v>
      </c>
      <c r="I13" s="90">
        <f t="shared" si="9"/>
        <v>6.1746426602236936E-3</v>
      </c>
      <c r="J13" s="90">
        <f t="shared" si="3"/>
        <v>0.31193899211195647</v>
      </c>
      <c r="K13" s="90">
        <f t="shared" si="10"/>
        <v>3.1273806555329755E-3</v>
      </c>
      <c r="L13" s="90">
        <f t="shared" si="4"/>
        <v>0.28928631359705276</v>
      </c>
      <c r="M13" s="90">
        <f t="shared" si="11"/>
        <v>6.1741354647683001E-3</v>
      </c>
      <c r="N13" s="90">
        <f t="shared" si="5"/>
        <v>0.29044494243700669</v>
      </c>
      <c r="O13" s="90">
        <f t="shared" si="12"/>
        <v>5.9933978174485005E-3</v>
      </c>
      <c r="P13" s="90">
        <f t="shared" si="6"/>
        <v>0.28928255945774056</v>
      </c>
      <c r="Q13" s="90">
        <f t="shared" si="13"/>
        <v>6.1747254468637637E-3</v>
      </c>
    </row>
    <row r="14" spans="1:17" x14ac:dyDescent="0.35">
      <c r="A14" s="92">
        <f t="shared" si="14"/>
        <v>10</v>
      </c>
      <c r="B14" s="183">
        <v>0.26492222244649422</v>
      </c>
      <c r="C14" s="91"/>
      <c r="D14" s="90">
        <f t="shared" si="0"/>
        <v>0.25316533677929798</v>
      </c>
      <c r="E14" s="90">
        <f t="shared" si="7"/>
        <v>1.3822436059152433E-4</v>
      </c>
      <c r="F14" s="90">
        <f t="shared" si="1"/>
        <v>0.24544757409610882</v>
      </c>
      <c r="G14" s="90">
        <f t="shared" si="8"/>
        <v>3.7926192837116872E-4</v>
      </c>
      <c r="H14" s="90">
        <f t="shared" si="2"/>
        <v>0.25122174871935865</v>
      </c>
      <c r="I14" s="90">
        <f t="shared" si="9"/>
        <v>1.8770298034793186E-4</v>
      </c>
      <c r="J14" s="90">
        <f t="shared" si="3"/>
        <v>0.25356804762835233</v>
      </c>
      <c r="K14" s="90">
        <f t="shared" si="10"/>
        <v>1.2891728580092724E-4</v>
      </c>
      <c r="L14" s="90">
        <f t="shared" si="4"/>
        <v>0.25122468800729725</v>
      </c>
      <c r="M14" s="90">
        <f t="shared" si="11"/>
        <v>1.8762244971298698E-4</v>
      </c>
      <c r="N14" s="90">
        <f t="shared" si="5"/>
        <v>0.2531653371247628</v>
      </c>
      <c r="O14" s="90">
        <f t="shared" si="12"/>
        <v>1.3822435246834357E-4</v>
      </c>
      <c r="P14" s="90">
        <f t="shared" si="6"/>
        <v>0.25122120375985352</v>
      </c>
      <c r="Q14" s="90">
        <f t="shared" si="13"/>
        <v>1.8771791305167759E-4</v>
      </c>
    </row>
    <row r="15" spans="1:17" x14ac:dyDescent="0.35">
      <c r="A15" s="92">
        <f t="shared" si="14"/>
        <v>11</v>
      </c>
      <c r="B15" s="183">
        <v>0.21429308322512206</v>
      </c>
      <c r="C15" s="91"/>
      <c r="D15" s="90">
        <f t="shared" si="0"/>
        <v>0.22067069678508314</v>
      </c>
      <c r="E15" s="90">
        <f t="shared" si="7"/>
        <v>4.0673954720199465E-5</v>
      </c>
      <c r="F15" s="90">
        <f t="shared" si="1"/>
        <v>0.20381095561004575</v>
      </c>
      <c r="G15" s="90">
        <f t="shared" si="8"/>
        <v>1.0987499933874523E-4</v>
      </c>
      <c r="H15" s="90">
        <f t="shared" si="2"/>
        <v>0.21816818899475965</v>
      </c>
      <c r="I15" s="90">
        <f t="shared" si="9"/>
        <v>1.5016444725878565E-5</v>
      </c>
      <c r="J15" s="90">
        <f t="shared" si="3"/>
        <v>0.20279541936340922</v>
      </c>
      <c r="K15" s="90">
        <f t="shared" si="10"/>
        <v>1.3219627427693721E-4</v>
      </c>
      <c r="L15" s="90">
        <f t="shared" si="4"/>
        <v>0.21817086014057058</v>
      </c>
      <c r="M15" s="90">
        <f t="shared" si="11"/>
        <v>1.5037153805985453E-5</v>
      </c>
      <c r="N15" s="90">
        <f t="shared" si="5"/>
        <v>0.22067069711636703</v>
      </c>
      <c r="O15" s="90">
        <f t="shared" si="12"/>
        <v>4.067395894580082E-5</v>
      </c>
      <c r="P15" s="90">
        <f t="shared" si="6"/>
        <v>0.21816763984471668</v>
      </c>
      <c r="Q15" s="90">
        <f t="shared" si="13"/>
        <v>1.5012188998444543E-5</v>
      </c>
    </row>
    <row r="16" spans="1:17" x14ac:dyDescent="0.35">
      <c r="A16" s="92">
        <f t="shared" si="14"/>
        <v>12</v>
      </c>
      <c r="B16" s="183">
        <v>9.8845952001291801E-2</v>
      </c>
      <c r="C16" s="91"/>
      <c r="D16" s="90">
        <f t="shared" si="0"/>
        <v>0.19234685537564511</v>
      </c>
      <c r="E16" s="90">
        <f t="shared" si="7"/>
        <v>8.7424189318201541E-3</v>
      </c>
      <c r="F16" s="90">
        <f t="shared" si="1"/>
        <v>0.16835709793226569</v>
      </c>
      <c r="G16" s="90">
        <f t="shared" si="8"/>
        <v>4.8317994086371479E-3</v>
      </c>
      <c r="H16" s="90">
        <f t="shared" si="2"/>
        <v>0.18946352746881187</v>
      </c>
      <c r="I16" s="90">
        <f t="shared" si="9"/>
        <v>8.211544983611695E-3</v>
      </c>
      <c r="J16" s="90">
        <f t="shared" si="3"/>
        <v>0.15963347244167148</v>
      </c>
      <c r="K16" s="90">
        <f t="shared" si="10"/>
        <v>3.6951226412895769E-3</v>
      </c>
      <c r="L16" s="90">
        <f t="shared" si="4"/>
        <v>0.18946595015014542</v>
      </c>
      <c r="M16" s="90">
        <f t="shared" si="11"/>
        <v>8.2119840644982334E-3</v>
      </c>
      <c r="N16" s="90">
        <f t="shared" si="5"/>
        <v>0.19234685569070464</v>
      </c>
      <c r="O16" s="90">
        <f t="shared" si="12"/>
        <v>8.7424189907368555E-3</v>
      </c>
      <c r="P16" s="90">
        <f t="shared" si="6"/>
        <v>0.18946298474429646</v>
      </c>
      <c r="Q16" s="90">
        <f t="shared" si="13"/>
        <v>8.211446623146778E-3</v>
      </c>
    </row>
    <row r="17" spans="1:17" x14ac:dyDescent="0.35">
      <c r="A17" s="92">
        <f t="shared" si="14"/>
        <v>13</v>
      </c>
      <c r="B17" s="183">
        <v>8.5823313978653767E-2</v>
      </c>
      <c r="C17" s="91"/>
      <c r="D17" s="90">
        <f t="shared" si="0"/>
        <v>0.16765847623589078</v>
      </c>
      <c r="E17" s="90">
        <f t="shared" si="7"/>
        <v>6.6969937816683091E-3</v>
      </c>
      <c r="F17" s="90">
        <f t="shared" si="1"/>
        <v>0.13838971988029158</v>
      </c>
      <c r="G17" s="90">
        <f t="shared" si="8"/>
        <v>2.7632270294157429E-3</v>
      </c>
      <c r="H17" s="90">
        <f t="shared" si="2"/>
        <v>0.16453557416561523</v>
      </c>
      <c r="I17" s="90">
        <f t="shared" si="9"/>
        <v>6.1956199037399191E-3</v>
      </c>
      <c r="J17" s="90">
        <f t="shared" si="3"/>
        <v>0.12371941412483013</v>
      </c>
      <c r="K17" s="90">
        <f t="shared" si="10"/>
        <v>1.4361144062890283E-3</v>
      </c>
      <c r="L17" s="90">
        <f t="shared" si="4"/>
        <v>0.16453776752389487</v>
      </c>
      <c r="M17" s="90">
        <f t="shared" si="11"/>
        <v>6.1959651969259203E-3</v>
      </c>
      <c r="N17" s="90">
        <f t="shared" si="5"/>
        <v>0.16765847653343977</v>
      </c>
      <c r="O17" s="90">
        <f t="shared" si="12"/>
        <v>6.6969938303682482E-3</v>
      </c>
      <c r="P17" s="90">
        <f t="shared" si="6"/>
        <v>0.16453504575100053</v>
      </c>
      <c r="Q17" s="90">
        <f t="shared" si="13"/>
        <v>6.1955367186018627E-3</v>
      </c>
    </row>
    <row r="18" spans="1:17" x14ac:dyDescent="0.35">
      <c r="A18" s="92">
        <f t="shared" si="14"/>
        <v>14</v>
      </c>
      <c r="B18" s="183">
        <v>6.9766555203448363E-2</v>
      </c>
      <c r="C18" s="91"/>
      <c r="D18" s="90">
        <f t="shared" si="0"/>
        <v>0.14613893530437178</v>
      </c>
      <c r="E18" s="90">
        <f t="shared" si="7"/>
        <v>5.8327404422799222E-3</v>
      </c>
      <c r="F18" s="90">
        <f t="shared" si="1"/>
        <v>0.11322971837682816</v>
      </c>
      <c r="G18" s="90">
        <f t="shared" si="8"/>
        <v>1.8890465530358377E-3</v>
      </c>
      <c r="H18" s="90">
        <f t="shared" si="2"/>
        <v>0.14288742286013362</v>
      </c>
      <c r="I18" s="90">
        <f t="shared" si="9"/>
        <v>5.3466612868664793E-3</v>
      </c>
      <c r="J18" s="90">
        <f t="shared" si="3"/>
        <v>9.4434623303517623E-2</v>
      </c>
      <c r="K18" s="90">
        <f t="shared" si="10"/>
        <v>6.0851358378965462E-4</v>
      </c>
      <c r="L18" s="90">
        <f t="shared" si="4"/>
        <v>0.14288940530102154</v>
      </c>
      <c r="M18" s="90">
        <f t="shared" si="11"/>
        <v>5.3469512063921577E-3</v>
      </c>
      <c r="N18" s="90">
        <f t="shared" si="5"/>
        <v>0.14613893558372071</v>
      </c>
      <c r="O18" s="90">
        <f t="shared" si="12"/>
        <v>5.8327404849490084E-3</v>
      </c>
      <c r="P18" s="90">
        <f t="shared" si="6"/>
        <v>0.14288691444458843</v>
      </c>
      <c r="Q18" s="90">
        <f t="shared" si="13"/>
        <v>5.3465869355533765E-3</v>
      </c>
    </row>
    <row r="19" spans="1:17" x14ac:dyDescent="0.35">
      <c r="A19" s="92">
        <f t="shared" si="14"/>
        <v>15</v>
      </c>
      <c r="B19" s="183">
        <v>4.1666666666666657E-2</v>
      </c>
      <c r="C19" s="91"/>
      <c r="D19" s="90">
        <f t="shared" si="0"/>
        <v>0.12738150131966627</v>
      </c>
      <c r="E19" s="90">
        <f t="shared" si="7"/>
        <v>7.3470328795910639E-3</v>
      </c>
      <c r="F19" s="90">
        <f t="shared" si="1"/>
        <v>9.223647855063162E-2</v>
      </c>
      <c r="G19" s="90">
        <f t="shared" si="8"/>
        <v>2.5573058739796041E-3</v>
      </c>
      <c r="H19" s="90">
        <f t="shared" si="2"/>
        <v>0.12408754590092384</v>
      </c>
      <c r="I19" s="90">
        <f t="shared" si="9"/>
        <v>6.7932013337480071E-3</v>
      </c>
      <c r="J19" s="90">
        <f t="shared" si="3"/>
        <v>7.1010657413106679E-2</v>
      </c>
      <c r="K19" s="90">
        <f t="shared" si="10"/>
        <v>8.6106979292715764E-4</v>
      </c>
      <c r="L19" s="90">
        <f t="shared" si="4"/>
        <v>0.1240893349565747</v>
      </c>
      <c r="M19" s="90">
        <f t="shared" si="11"/>
        <v>6.7934962480282138E-3</v>
      </c>
      <c r="N19" s="90">
        <f t="shared" si="5"/>
        <v>0.12738150158059031</v>
      </c>
      <c r="O19" s="90">
        <f t="shared" si="12"/>
        <v>7.3470329243211846E-3</v>
      </c>
      <c r="P19" s="90">
        <f t="shared" si="6"/>
        <v>0.12408706142082228</v>
      </c>
      <c r="Q19" s="90">
        <f t="shared" si="13"/>
        <v>6.7931214714308432E-3</v>
      </c>
    </row>
    <row r="20" spans="1:17" x14ac:dyDescent="0.35">
      <c r="A20" s="92">
        <f t="shared" si="14"/>
        <v>16</v>
      </c>
      <c r="B20" s="183">
        <v>2.8270895989342574E-2</v>
      </c>
      <c r="C20" s="91"/>
      <c r="D20" s="90">
        <f t="shared" si="0"/>
        <v>0.11103164837390694</v>
      </c>
      <c r="E20" s="90">
        <f t="shared" si="7"/>
        <v>6.8493421352591776E-3</v>
      </c>
      <c r="F20" s="90">
        <f t="shared" si="1"/>
        <v>7.4820492192706478E-2</v>
      </c>
      <c r="G20" s="90">
        <f t="shared" si="8"/>
        <v>2.1668649066962317E-3</v>
      </c>
      <c r="H20" s="90">
        <f t="shared" si="2"/>
        <v>0.10776119226942774</v>
      </c>
      <c r="I20" s="90">
        <f t="shared" si="9"/>
        <v>6.3187072026957211E-3</v>
      </c>
      <c r="J20" s="90">
        <f t="shared" si="3"/>
        <v>5.2616733814253351E-2</v>
      </c>
      <c r="K20" s="90">
        <f t="shared" si="10"/>
        <v>5.9271981939685637E-4</v>
      </c>
      <c r="L20" s="90">
        <f t="shared" si="4"/>
        <v>0.10776280450972597</v>
      </c>
      <c r="M20" s="90">
        <f t="shared" si="11"/>
        <v>6.3189635202130032E-3</v>
      </c>
      <c r="N20" s="90">
        <f t="shared" si="5"/>
        <v>0.11103164861653807</v>
      </c>
      <c r="O20" s="90">
        <f t="shared" si="12"/>
        <v>6.8493421754198466E-3</v>
      </c>
      <c r="P20" s="90">
        <f t="shared" si="6"/>
        <v>0.10776073427217632</v>
      </c>
      <c r="Q20" s="90">
        <f t="shared" si="13"/>
        <v>6.3186343902310619E-3</v>
      </c>
    </row>
    <row r="21" spans="1:17" x14ac:dyDescent="0.35">
      <c r="A21" s="92">
        <f t="shared" si="14"/>
        <v>17</v>
      </c>
      <c r="B21" s="183">
        <v>1.2245254963701548E-2</v>
      </c>
      <c r="C21" s="91"/>
      <c r="D21" s="90">
        <f t="shared" si="0"/>
        <v>9.678035517645138E-2</v>
      </c>
      <c r="E21" s="90">
        <f t="shared" si="7"/>
        <v>7.1461831679796566E-3</v>
      </c>
      <c r="F21" s="90">
        <f t="shared" si="1"/>
        <v>6.0449706893558074E-2</v>
      </c>
      <c r="G21" s="90">
        <f t="shared" si="8"/>
        <v>2.3236691858578486E-3</v>
      </c>
      <c r="H21" s="90">
        <f t="shared" si="2"/>
        <v>9.3582917407363422E-2</v>
      </c>
      <c r="I21" s="90">
        <f t="shared" si="9"/>
        <v>6.6158153317990836E-3</v>
      </c>
      <c r="J21" s="90">
        <f t="shared" si="3"/>
        <v>3.8426672126185647E-2</v>
      </c>
      <c r="K21" s="90">
        <f t="shared" si="10"/>
        <v>6.8546660463601706E-4</v>
      </c>
      <c r="L21" s="90">
        <f t="shared" si="4"/>
        <v>9.3584368389639183E-2</v>
      </c>
      <c r="M21" s="90">
        <f t="shared" si="11"/>
        <v>6.6160513729175479E-3</v>
      </c>
      <c r="N21" s="90">
        <f t="shared" si="5"/>
        <v>9.678035540119076E-2</v>
      </c>
      <c r="O21" s="90">
        <f t="shared" si="12"/>
        <v>7.1461832059763891E-3</v>
      </c>
      <c r="P21" s="90">
        <f t="shared" si="6"/>
        <v>9.3582487349687438E-2</v>
      </c>
      <c r="Q21" s="90">
        <f t="shared" si="13"/>
        <v>6.6157453722118726E-3</v>
      </c>
    </row>
    <row r="22" spans="1:17" x14ac:dyDescent="0.35">
      <c r="A22" s="92">
        <f t="shared" si="14"/>
        <v>18</v>
      </c>
      <c r="B22" s="183">
        <v>1.2245254963701548E-2</v>
      </c>
      <c r="C22" s="91"/>
      <c r="D22" s="90">
        <f t="shared" si="0"/>
        <v>8.4358264380061609E-2</v>
      </c>
      <c r="E22" s="90">
        <f t="shared" si="7"/>
        <v>5.2002861270840353E-3</v>
      </c>
      <c r="F22" s="90">
        <f t="shared" si="1"/>
        <v>4.8651447842522406E-2</v>
      </c>
      <c r="G22" s="90">
        <f t="shared" si="8"/>
        <v>1.3254108799299067E-3</v>
      </c>
      <c r="H22" s="90">
        <f t="shared" si="2"/>
        <v>8.1270095904070735E-2</v>
      </c>
      <c r="I22" s="90">
        <f t="shared" si="9"/>
        <v>4.7644286668432666E-3</v>
      </c>
      <c r="J22" s="90">
        <f t="shared" si="3"/>
        <v>2.7665793114583882E-2</v>
      </c>
      <c r="K22" s="90">
        <f t="shared" si="10"/>
        <v>2.3779299686281754E-4</v>
      </c>
      <c r="L22" s="90">
        <f t="shared" si="4"/>
        <v>8.1271400152705314E-2</v>
      </c>
      <c r="M22" s="90">
        <f t="shared" si="11"/>
        <v>4.764608719653428E-3</v>
      </c>
      <c r="N22" s="90">
        <f t="shared" si="5"/>
        <v>8.4358264587508322E-2</v>
      </c>
      <c r="O22" s="90">
        <f t="shared" si="12"/>
        <v>5.2002861570032491E-3</v>
      </c>
      <c r="P22" s="90">
        <f t="shared" si="6"/>
        <v>8.1269694395727871E-2</v>
      </c>
      <c r="Q22" s="90">
        <f t="shared" si="13"/>
        <v>4.7643732389054706E-3</v>
      </c>
    </row>
    <row r="23" spans="1:17" x14ac:dyDescent="0.35">
      <c r="A23" s="92">
        <f t="shared" si="14"/>
        <v>19</v>
      </c>
      <c r="B23" s="183">
        <v>1.5481500918394108E-2</v>
      </c>
      <c r="C23" s="91"/>
      <c r="D23" s="90">
        <f t="shared" si="0"/>
        <v>7.3530591577617141E-2</v>
      </c>
      <c r="E23" s="90">
        <f t="shared" si="7"/>
        <v>3.369696926362695E-3</v>
      </c>
      <c r="F23" s="90">
        <f t="shared" si="1"/>
        <v>3.9011310771461208E-2</v>
      </c>
      <c r="G23" s="90">
        <f t="shared" si="8"/>
        <v>5.5365195172149366E-4</v>
      </c>
      <c r="H23" s="90">
        <f t="shared" si="2"/>
        <v>7.057728772769771E-2</v>
      </c>
      <c r="I23" s="90">
        <f t="shared" si="9"/>
        <v>3.0355457241362329E-3</v>
      </c>
      <c r="J23" s="90">
        <f t="shared" si="3"/>
        <v>1.9639990937906793E-2</v>
      </c>
      <c r="K23" s="90">
        <f t="shared" si="10"/>
        <v>1.7293039242386618E-5</v>
      </c>
      <c r="L23" s="90">
        <f t="shared" si="4"/>
        <v>7.0578458736623842E-2</v>
      </c>
      <c r="M23" s="90">
        <f t="shared" si="11"/>
        <v>3.0356747608237867E-3</v>
      </c>
      <c r="N23" s="90">
        <f t="shared" si="5"/>
        <v>7.3530591768510761E-2</v>
      </c>
      <c r="O23" s="90">
        <f t="shared" si="12"/>
        <v>3.3696969485250972E-3</v>
      </c>
      <c r="P23" s="90">
        <f t="shared" si="6"/>
        <v>7.057691472983238E-2</v>
      </c>
      <c r="Q23" s="90">
        <f t="shared" si="13"/>
        <v>3.0355046230536231E-3</v>
      </c>
    </row>
    <row r="24" spans="1:17" x14ac:dyDescent="0.35">
      <c r="A24" s="92">
        <f t="shared" si="14"/>
        <v>20</v>
      </c>
      <c r="B24" s="183">
        <v>1.5481500918394108E-2</v>
      </c>
      <c r="C24" s="91"/>
      <c r="D24" s="90">
        <f t="shared" si="0"/>
        <v>6.4092687746575366E-2</v>
      </c>
      <c r="E24" s="90">
        <f t="shared" si="7"/>
        <v>2.3630474848443431E-3</v>
      </c>
      <c r="F24" s="90">
        <f t="shared" si="1"/>
        <v>3.1170079526721108E-2</v>
      </c>
      <c r="G24" s="90">
        <f t="shared" si="8"/>
        <v>2.4613149874965558E-4</v>
      </c>
      <c r="H24" s="90">
        <f t="shared" si="2"/>
        <v>6.1291345698396414E-2</v>
      </c>
      <c r="I24" s="90">
        <f t="shared" si="9"/>
        <v>2.0985418787679046E-3</v>
      </c>
      <c r="J24" s="90">
        <f t="shared" si="3"/>
        <v>1.3750161945763409E-2</v>
      </c>
      <c r="K24" s="90">
        <f t="shared" si="10"/>
        <v>2.9975346381499237E-6</v>
      </c>
      <c r="L24" s="90">
        <f t="shared" si="4"/>
        <v>6.1292395950822018E-2</v>
      </c>
      <c r="M24" s="90">
        <f t="shared" si="11"/>
        <v>2.0986381036721285E-3</v>
      </c>
      <c r="N24" s="90">
        <f t="shared" si="5"/>
        <v>6.409268792175013E-2</v>
      </c>
      <c r="O24" s="90">
        <f t="shared" si="12"/>
        <v>2.3630475018752498E-3</v>
      </c>
      <c r="P24" s="90">
        <f t="shared" si="6"/>
        <v>6.1291000684266864E-2</v>
      </c>
      <c r="Q24" s="90">
        <f t="shared" si="13"/>
        <v>2.0985102687994962E-3</v>
      </c>
    </row>
    <row r="25" spans="1:17" x14ac:dyDescent="0.35">
      <c r="A25" s="92">
        <f t="shared" si="14"/>
        <v>21</v>
      </c>
      <c r="B25" s="183">
        <v>1.5481500918394108E-2</v>
      </c>
      <c r="C25" s="91"/>
      <c r="D25" s="90">
        <f t="shared" si="0"/>
        <v>5.5866171268917922E-2</v>
      </c>
      <c r="E25" s="90">
        <f t="shared" si="7"/>
        <v>1.6309215993204774E-3</v>
      </c>
      <c r="F25" s="90">
        <f t="shared" si="1"/>
        <v>2.4819451539512E-2</v>
      </c>
      <c r="G25" s="90">
        <f t="shared" si="8"/>
        <v>8.7197321802436043E-5</v>
      </c>
      <c r="H25" s="90">
        <f t="shared" si="2"/>
        <v>5.3227166677390803E-2</v>
      </c>
      <c r="I25" s="90">
        <f t="shared" si="9"/>
        <v>1.4247352835898956E-3</v>
      </c>
      <c r="J25" s="90">
        <f t="shared" si="3"/>
        <v>9.4955070318494626E-3</v>
      </c>
      <c r="K25" s="90">
        <f t="shared" si="10"/>
        <v>3.5832122809749869E-5</v>
      </c>
      <c r="L25" s="90">
        <f t="shared" si="4"/>
        <v>5.3228107678170725E-2</v>
      </c>
      <c r="M25" s="90">
        <f t="shared" si="11"/>
        <v>1.4248063218772139E-3</v>
      </c>
      <c r="N25" s="90">
        <f t="shared" si="5"/>
        <v>5.5866171429266309E-2</v>
      </c>
      <c r="O25" s="90">
        <f t="shared" si="12"/>
        <v>1.630921612271711E-3</v>
      </c>
      <c r="P25" s="90">
        <f t="shared" si="6"/>
        <v>5.3226848761948664E-2</v>
      </c>
      <c r="Q25" s="90">
        <f t="shared" si="13"/>
        <v>1.4247112838309288E-3</v>
      </c>
    </row>
    <row r="26" spans="1:17" x14ac:dyDescent="0.35">
      <c r="A26" s="92">
        <f t="shared" si="14"/>
        <v>22</v>
      </c>
      <c r="B26" s="183">
        <v>1.5481500918394108E-2</v>
      </c>
      <c r="C26" s="91"/>
      <c r="D26" s="90">
        <f t="shared" si="0"/>
        <v>4.8695556419614101E-2</v>
      </c>
      <c r="E26" s="90">
        <f t="shared" si="7"/>
        <v>1.1031734828381222E-3</v>
      </c>
      <c r="F26" s="90">
        <f t="shared" si="1"/>
        <v>1.9697142970910419E-2</v>
      </c>
      <c r="G26" s="90">
        <f t="shared" si="8"/>
        <v>1.7771637914943935E-5</v>
      </c>
      <c r="H26" s="90">
        <f t="shared" si="2"/>
        <v>4.6224001777413537E-2</v>
      </c>
      <c r="I26" s="90">
        <f t="shared" si="9"/>
        <v>9.4510135906681041E-4</v>
      </c>
      <c r="J26" s="90">
        <f t="shared" si="3"/>
        <v>6.4690901861304828E-3</v>
      </c>
      <c r="K26" s="90">
        <f t="shared" si="10"/>
        <v>8.1223547207020573E-5</v>
      </c>
      <c r="L26" s="90">
        <f t="shared" si="4"/>
        <v>4.6224844094399288E-2</v>
      </c>
      <c r="M26" s="90">
        <f t="shared" si="11"/>
        <v>9.4515314963762435E-4</v>
      </c>
      <c r="N26" s="90">
        <f t="shared" si="5"/>
        <v>4.8695556566058139E-2</v>
      </c>
      <c r="O26" s="90">
        <f t="shared" si="12"/>
        <v>1.1031734925661231E-3</v>
      </c>
      <c r="P26" s="90">
        <f t="shared" si="6"/>
        <v>4.6223709821160933E-2</v>
      </c>
      <c r="Q26" s="90">
        <f t="shared" si="13"/>
        <v>9.4508340822135591E-4</v>
      </c>
    </row>
    <row r="27" spans="1:17" x14ac:dyDescent="0.35">
      <c r="A27" s="92">
        <f t="shared" si="14"/>
        <v>23</v>
      </c>
      <c r="B27" s="183">
        <v>1.5481500918394108E-2</v>
      </c>
      <c r="C27" s="91"/>
      <c r="D27" s="90">
        <f t="shared" si="0"/>
        <v>4.2445314600163209E-2</v>
      </c>
      <c r="E27" s="90">
        <f t="shared" si="7"/>
        <v>7.2704724826515863E-4</v>
      </c>
      <c r="F27" s="90">
        <f t="shared" si="1"/>
        <v>1.5581780756513605E-2</v>
      </c>
      <c r="G27" s="90">
        <f t="shared" si="8"/>
        <v>1.0056045933272606E-8</v>
      </c>
      <c r="H27" s="90">
        <f t="shared" si="2"/>
        <v>4.0142252043370817E-2</v>
      </c>
      <c r="I27" s="90">
        <f t="shared" si="9"/>
        <v>6.0815264604804008E-4</v>
      </c>
      <c r="J27" s="90">
        <f t="shared" si="3"/>
        <v>4.348602862679414E-3</v>
      </c>
      <c r="K27" s="90">
        <f t="shared" si="10"/>
        <v>1.2394141911893601E-4</v>
      </c>
      <c r="L27" s="90">
        <f t="shared" si="4"/>
        <v>4.0143005354815811E-2</v>
      </c>
      <c r="M27" s="90">
        <f t="shared" si="11"/>
        <v>6.0818980106764741E-4</v>
      </c>
      <c r="N27" s="90">
        <f t="shared" si="5"/>
        <v>4.244531473363225E-2</v>
      </c>
      <c r="O27" s="90">
        <f t="shared" si="12"/>
        <v>7.2704725546282741E-4</v>
      </c>
      <c r="P27" s="90">
        <f t="shared" si="6"/>
        <v>4.0141984735030167E-2</v>
      </c>
      <c r="Q27" s="90">
        <f t="shared" si="13"/>
        <v>6.0813946207056904E-4</v>
      </c>
    </row>
    <row r="28" spans="1:17" x14ac:dyDescent="0.35">
      <c r="A28" s="92">
        <f t="shared" si="14"/>
        <v>24</v>
      </c>
      <c r="B28" s="183">
        <v>1.5481500918394108E-2</v>
      </c>
      <c r="C28" s="91"/>
      <c r="D28" s="90">
        <f t="shared" si="0"/>
        <v>3.6997312772899332E-2</v>
      </c>
      <c r="E28" s="90">
        <f t="shared" si="7"/>
        <v>4.6293015975846765E-4</v>
      </c>
      <c r="F28" s="90">
        <f t="shared" si="1"/>
        <v>1.2287862011947726E-2</v>
      </c>
      <c r="G28" s="90">
        <f t="shared" si="8"/>
        <v>1.0199329464768042E-5</v>
      </c>
      <c r="H28" s="90">
        <f t="shared" si="2"/>
        <v>3.4860685729310593E-2</v>
      </c>
      <c r="I28" s="90">
        <f t="shared" si="9"/>
        <v>3.755528039356563E-4</v>
      </c>
      <c r="J28" s="90">
        <f t="shared" si="3"/>
        <v>2.8847016334277061E-3</v>
      </c>
      <c r="K28" s="90">
        <f t="shared" si="10"/>
        <v>1.5867935222573006E-4</v>
      </c>
      <c r="L28" s="90">
        <f t="shared" si="4"/>
        <v>3.4861358875021488E-2</v>
      </c>
      <c r="M28" s="90">
        <f t="shared" si="11"/>
        <v>3.7557889441905363E-4</v>
      </c>
      <c r="N28" s="90">
        <f t="shared" si="5"/>
        <v>3.699731289431301E-2</v>
      </c>
      <c r="O28" s="90">
        <f t="shared" si="12"/>
        <v>4.6293016498309534E-4</v>
      </c>
      <c r="P28" s="90">
        <f t="shared" si="6"/>
        <v>3.4860441651092408E-2</v>
      </c>
      <c r="Q28" s="90">
        <f t="shared" si="13"/>
        <v>3.7554334392143343E-4</v>
      </c>
    </row>
    <row r="29" spans="1:17" x14ac:dyDescent="0.35">
      <c r="B29" s="88" t="s">
        <v>108</v>
      </c>
      <c r="C29" s="87" t="s">
        <v>107</v>
      </c>
      <c r="D29" s="82">
        <v>0.13737124986395474</v>
      </c>
      <c r="E29" s="86">
        <f>SUM(E4:E28)</f>
        <v>0.11546472957328253</v>
      </c>
      <c r="F29" s="82">
        <v>6.9755875226863176E-2</v>
      </c>
      <c r="G29" s="86">
        <f>SUM(G4:G28)</f>
        <v>7.6738395784723981E-2</v>
      </c>
      <c r="H29" s="82">
        <v>0.1410697356639187</v>
      </c>
      <c r="I29" s="86">
        <f>SUM(I4:I28)</f>
        <v>0.11326235956958977</v>
      </c>
      <c r="J29" s="82">
        <v>2.1589068079975331E-2</v>
      </c>
      <c r="K29" s="86">
        <f>SUM(K4:K28)</f>
        <v>5.1777980158564864E-2</v>
      </c>
      <c r="L29" s="82">
        <v>0.14106919212801641</v>
      </c>
      <c r="M29" s="86">
        <f>SUM(M4:M28)</f>
        <v>0.11326235984970233</v>
      </c>
      <c r="N29" s="82">
        <v>0.13733909600932645</v>
      </c>
      <c r="O29" s="86">
        <f>SUM(O4:O28)</f>
        <v>0.11546472957376511</v>
      </c>
      <c r="P29" s="82">
        <v>0.14106995625873306</v>
      </c>
      <c r="Q29" s="86">
        <f>SUM(Q4:Q28)</f>
        <v>0.11326236408036919</v>
      </c>
    </row>
    <row r="30" spans="1:17" x14ac:dyDescent="0.35">
      <c r="B30" s="14"/>
      <c r="C30" s="173" t="s">
        <v>106</v>
      </c>
      <c r="D30" s="82"/>
      <c r="E30" s="82"/>
      <c r="F30" s="82">
        <v>1.303994103038089</v>
      </c>
      <c r="G30" s="85"/>
      <c r="H30" s="84">
        <v>0</v>
      </c>
      <c r="I30" s="84"/>
      <c r="J30" s="82">
        <v>1.7547412686600652</v>
      </c>
      <c r="K30" s="82"/>
      <c r="L30" s="82">
        <v>0</v>
      </c>
      <c r="M30" s="82"/>
      <c r="N30" s="84">
        <v>0.13737125096628885</v>
      </c>
      <c r="O30" s="82"/>
      <c r="P30" s="82">
        <v>0.14437446374654336</v>
      </c>
      <c r="Q30" s="14"/>
    </row>
    <row r="31" spans="1:17" x14ac:dyDescent="0.35">
      <c r="A31" s="83"/>
      <c r="B31" s="14"/>
      <c r="C31" s="173" t="s">
        <v>105</v>
      </c>
      <c r="D31" s="82"/>
      <c r="E31" s="82"/>
      <c r="F31" s="14"/>
      <c r="G31" s="14"/>
      <c r="H31" s="82">
        <v>1.0297109047038564</v>
      </c>
      <c r="I31" s="82"/>
      <c r="J31" s="82">
        <v>0.86523509879836191</v>
      </c>
      <c r="K31" s="82"/>
      <c r="L31" s="82">
        <v>1.0297173553959822</v>
      </c>
      <c r="M31" s="82"/>
      <c r="N31" s="82">
        <v>3.8519508312949317E-5</v>
      </c>
      <c r="O31" s="82"/>
      <c r="P31" s="82">
        <v>1.0296712204793332</v>
      </c>
      <c r="Q31" s="14"/>
    </row>
    <row r="32" spans="1:17" x14ac:dyDescent="0.35">
      <c r="A32" s="80"/>
      <c r="B32" s="14"/>
      <c r="C32" s="173" t="s">
        <v>104</v>
      </c>
      <c r="D32" s="82"/>
      <c r="E32" s="82"/>
      <c r="F32" s="14"/>
      <c r="G32" s="14"/>
      <c r="H32" s="14"/>
      <c r="I32" s="14"/>
      <c r="J32" s="82">
        <v>0</v>
      </c>
      <c r="K32" s="82"/>
      <c r="L32" s="82">
        <v>0</v>
      </c>
      <c r="M32" s="82"/>
      <c r="N32" s="82"/>
      <c r="O32" s="82"/>
      <c r="P32" s="82">
        <v>4.1056569899307644E-5</v>
      </c>
      <c r="Q32" s="14"/>
    </row>
    <row r="33" spans="1:17" x14ac:dyDescent="0.35">
      <c r="A33" s="81"/>
      <c r="D33" s="3"/>
      <c r="E33" s="3"/>
      <c r="P33" s="3"/>
    </row>
    <row r="34" spans="1:17" x14ac:dyDescent="0.35">
      <c r="A34" s="80"/>
      <c r="B34" s="79" t="s">
        <v>103</v>
      </c>
      <c r="C34" s="79"/>
      <c r="D34" s="76" t="s">
        <v>102</v>
      </c>
      <c r="E34" s="76">
        <f>CORREL(B4:B28,D4:D28)</f>
        <v>0.97925832538600099</v>
      </c>
      <c r="F34" s="76" t="s">
        <v>102</v>
      </c>
      <c r="G34" s="76">
        <f>CORREL(B4:B28,F4:F28)</f>
        <v>0.98488657851186812</v>
      </c>
      <c r="H34" s="76" t="s">
        <v>102</v>
      </c>
      <c r="I34" s="76">
        <f>CORREL(B4:B28,H4:H28)</f>
        <v>0.97812543932075147</v>
      </c>
      <c r="J34" s="76" t="s">
        <v>102</v>
      </c>
      <c r="K34" s="78">
        <f>CORREL(B4:B28,J4:J28)</f>
        <v>0.98892658845091896</v>
      </c>
      <c r="L34" s="77" t="s">
        <v>102</v>
      </c>
      <c r="M34" s="186">
        <f>CORREL(B4:B28,L4:L28)</f>
        <v>0.97812561194585079</v>
      </c>
      <c r="N34" s="76" t="s">
        <v>102</v>
      </c>
      <c r="O34" s="76">
        <f>CORREL(B4:B28,N4:N28)</f>
        <v>0.97925832542617552</v>
      </c>
      <c r="P34" s="76" t="s">
        <v>102</v>
      </c>
      <c r="Q34" s="82">
        <f>CORREL(B4:B28,P4:P28)</f>
        <v>0.97812532742611935</v>
      </c>
    </row>
  </sheetData>
  <mergeCells count="2">
    <mergeCell ref="A1:A2"/>
    <mergeCell ref="B3:C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H15" workbookViewId="0">
      <selection activeCell="Q34" sqref="Q34"/>
    </sheetView>
  </sheetViews>
  <sheetFormatPr baseColWidth="10" defaultRowHeight="14.5" x14ac:dyDescent="0.35"/>
  <cols>
    <col min="2" max="2" width="20.81640625" customWidth="1"/>
    <col min="3" max="3" width="13.54296875" customWidth="1"/>
    <col min="4" max="4" width="13.81640625" bestFit="1" customWidth="1"/>
    <col min="6" max="6" width="12.81640625" bestFit="1" customWidth="1"/>
    <col min="8" max="8" width="16.453125" bestFit="1" customWidth="1"/>
    <col min="10" max="10" width="18.1796875" bestFit="1" customWidth="1"/>
    <col min="12" max="12" width="14.7265625" bestFit="1" customWidth="1"/>
    <col min="14" max="14" width="27" bestFit="1" customWidth="1"/>
    <col min="16" max="16" width="24.81640625" bestFit="1" customWidth="1"/>
  </cols>
  <sheetData>
    <row r="1" spans="1:17" x14ac:dyDescent="0.35">
      <c r="A1" s="221" t="s">
        <v>6</v>
      </c>
      <c r="B1" s="112" t="s">
        <v>127</v>
      </c>
      <c r="C1" s="112"/>
      <c r="D1" s="121" t="s">
        <v>126</v>
      </c>
      <c r="E1" s="120" t="s">
        <v>212</v>
      </c>
      <c r="F1" s="119" t="s">
        <v>125</v>
      </c>
      <c r="G1" s="182" t="s">
        <v>212</v>
      </c>
      <c r="H1" s="117" t="s">
        <v>124</v>
      </c>
      <c r="I1" s="116" t="s">
        <v>212</v>
      </c>
      <c r="J1" s="108" t="s">
        <v>123</v>
      </c>
      <c r="K1" s="115" t="s">
        <v>212</v>
      </c>
      <c r="L1" s="106" t="s">
        <v>122</v>
      </c>
      <c r="M1" s="114" t="s">
        <v>212</v>
      </c>
      <c r="N1" s="104" t="s">
        <v>121</v>
      </c>
      <c r="O1" s="185" t="s">
        <v>212</v>
      </c>
      <c r="P1" s="113" t="s">
        <v>120</v>
      </c>
      <c r="Q1" s="184" t="s">
        <v>212</v>
      </c>
    </row>
    <row r="2" spans="1:17" x14ac:dyDescent="0.35">
      <c r="A2" s="222"/>
      <c r="B2" s="112" t="s">
        <v>119</v>
      </c>
      <c r="C2" s="112"/>
      <c r="D2" s="111" t="s">
        <v>118</v>
      </c>
      <c r="E2" s="111"/>
      <c r="F2" s="110" t="s">
        <v>117</v>
      </c>
      <c r="G2" s="110"/>
      <c r="H2" s="109" t="s">
        <v>116</v>
      </c>
      <c r="I2" s="109"/>
      <c r="J2" s="108" t="s">
        <v>115</v>
      </c>
      <c r="K2" s="107"/>
      <c r="L2" s="106" t="s">
        <v>114</v>
      </c>
      <c r="M2" s="106"/>
      <c r="N2" s="105" t="s">
        <v>113</v>
      </c>
      <c r="O2" s="104"/>
      <c r="P2" s="103" t="s">
        <v>112</v>
      </c>
      <c r="Q2" s="103"/>
    </row>
    <row r="3" spans="1:17" ht="29" x14ac:dyDescent="0.35">
      <c r="A3" s="102" t="s">
        <v>111</v>
      </c>
      <c r="B3" s="219" t="s">
        <v>110</v>
      </c>
      <c r="C3" s="220"/>
      <c r="D3" s="101" t="s">
        <v>109</v>
      </c>
      <c r="E3" s="101"/>
      <c r="F3" s="100" t="s">
        <v>109</v>
      </c>
      <c r="G3" s="100"/>
      <c r="H3" s="99" t="s">
        <v>109</v>
      </c>
      <c r="I3" s="99"/>
      <c r="J3" s="98" t="s">
        <v>109</v>
      </c>
      <c r="K3" s="97"/>
      <c r="L3" s="96" t="s">
        <v>109</v>
      </c>
      <c r="M3" s="95"/>
      <c r="N3" s="94" t="s">
        <v>109</v>
      </c>
      <c r="O3" s="94"/>
      <c r="P3" s="93" t="s">
        <v>109</v>
      </c>
      <c r="Q3" s="93"/>
    </row>
    <row r="4" spans="1:17" x14ac:dyDescent="0.35">
      <c r="A4" s="92">
        <v>0</v>
      </c>
      <c r="B4" s="188">
        <v>1</v>
      </c>
      <c r="C4" s="91"/>
      <c r="D4" s="90">
        <f t="shared" ref="D4:D28" si="0">EXP(-$D$29*A4)</f>
        <v>1</v>
      </c>
      <c r="E4" s="90">
        <f>(B4-D4)*(B4-D4)</f>
        <v>0</v>
      </c>
      <c r="F4" s="90">
        <f t="shared" ref="F4:F17" si="1">EXP(-$F$29*A4^$F$30)</f>
        <v>1</v>
      </c>
      <c r="G4" s="90">
        <f>(B4-F4)*(B4-F4)</f>
        <v>0</v>
      </c>
      <c r="H4" s="90">
        <f t="shared" ref="H4:H28" si="2">$H$31*EXP(-$H$29*A4)</f>
        <v>0.99979296214830549</v>
      </c>
      <c r="I4" s="90">
        <f>(B4-H4)*(B4-H4)</f>
        <v>4.2864672034279458E-8</v>
      </c>
      <c r="J4" s="90">
        <f t="shared" ref="J4:J28" si="3">$J$31*EXP(-$J$29*A4^$J$30)+$J$32*A4</f>
        <v>0.9999993565957378</v>
      </c>
      <c r="K4" s="90">
        <f>(B4-J4)*(B4-J4)</f>
        <v>4.1396904461926676E-13</v>
      </c>
      <c r="L4" s="90">
        <f t="shared" ref="L4:L28" si="4">$L$31*EXP(-$L$29*A4)+$L$32</f>
        <v>0.99990852889561455</v>
      </c>
      <c r="M4" s="90">
        <f>(B4-L4)*(B4-L4)</f>
        <v>8.3669629374946872E-9</v>
      </c>
      <c r="N4" s="90">
        <f t="shared" ref="N4:N28" si="5">$N$31*EXP(-$N$29*A4)+(1-$N$31)*EXP(-$N$30*A4)</f>
        <v>1</v>
      </c>
      <c r="O4" s="90">
        <f>(B4-N4)*(B4-N4)</f>
        <v>0</v>
      </c>
      <c r="P4" s="90">
        <f t="shared" ref="P4:P28" si="6">$P$31*EXP(-$P$29*A4)+$P$32*EXP(-$P$30*A4)</f>
        <v>0.99990836855066512</v>
      </c>
      <c r="Q4" s="90">
        <f>(B4-P4)*(B4-P4)</f>
        <v>8.3963225072113289E-9</v>
      </c>
    </row>
    <row r="5" spans="1:17" x14ac:dyDescent="0.35">
      <c r="A5" s="92">
        <v>1</v>
      </c>
      <c r="B5" s="188">
        <v>6.2745098039215699E-2</v>
      </c>
      <c r="C5" s="91"/>
      <c r="D5" s="90">
        <f t="shared" si="0"/>
        <v>6.8681454123890928E-2</v>
      </c>
      <c r="E5" s="90">
        <f t="shared" ref="E5:E28" si="7">(B5-D5)*(B5-D5)</f>
        <v>3.524032356406061E-5</v>
      </c>
      <c r="F5" s="90">
        <f t="shared" si="1"/>
        <v>5.5500771940458785E-2</v>
      </c>
      <c r="G5" s="90">
        <f t="shared" ref="G5:G17" si="8">(B5-F5)*(B5-F5)</f>
        <v>5.248026062513058E-5</v>
      </c>
      <c r="H5" s="90">
        <f t="shared" si="2"/>
        <v>6.8682559862082729E-2</v>
      </c>
      <c r="I5" s="90">
        <f t="shared" ref="I5:I28" si="9">(B5-H5)*(B5-H5)</f>
        <v>3.5253452898003466E-5</v>
      </c>
      <c r="J5" s="90">
        <f t="shared" si="3"/>
        <v>6.2745393904077199E-2</v>
      </c>
      <c r="K5" s="90">
        <f t="shared" ref="K5:K28" si="10">(B5-J5)*(B5-J5)</f>
        <v>8.7536016269964379E-14</v>
      </c>
      <c r="L5" s="90">
        <f t="shared" si="4"/>
        <v>6.6096500620263371E-2</v>
      </c>
      <c r="M5" s="90">
        <f t="shared" ref="M5:M28" si="11">(B5-L5)*(B5-L5)</f>
        <v>1.1231899260252995E-5</v>
      </c>
      <c r="N5" s="90">
        <f t="shared" si="5"/>
        <v>6.6097608157170751E-2</v>
      </c>
      <c r="O5" s="90">
        <f t="shared" ref="O5:O28" si="12">(B5-N5)*(B5-N5)</f>
        <v>1.1239324090990993E-5</v>
      </c>
      <c r="P5" s="90">
        <f t="shared" si="6"/>
        <v>6.6096346642144851E-2</v>
      </c>
      <c r="Q5" s="90">
        <f t="shared" ref="Q5:Q28" si="13">(B5-P5)*(B5-P5)</f>
        <v>1.1230867198634594E-5</v>
      </c>
    </row>
    <row r="6" spans="1:17" x14ac:dyDescent="0.35">
      <c r="A6" s="92">
        <f t="shared" ref="A6:A28" si="14">A5+1</f>
        <v>2</v>
      </c>
      <c r="B6" s="188">
        <v>4.6078431372549064E-2</v>
      </c>
      <c r="C6" s="91"/>
      <c r="D6" s="90">
        <f t="shared" si="0"/>
        <v>4.7171421405721344E-3</v>
      </c>
      <c r="E6" s="90">
        <f t="shared" si="7"/>
        <v>1.710756246931251E-3</v>
      </c>
      <c r="F6" s="90">
        <f t="shared" si="1"/>
        <v>3.6589115449936434E-2</v>
      </c>
      <c r="G6" s="90">
        <f t="shared" si="8"/>
        <v>9.0047116679149592E-5</v>
      </c>
      <c r="H6" s="90">
        <f t="shared" si="2"/>
        <v>4.7182708898773299E-3</v>
      </c>
      <c r="I6" s="90">
        <f t="shared" si="9"/>
        <v>1.7106628751523607E-3</v>
      </c>
      <c r="J6" s="90">
        <f t="shared" si="3"/>
        <v>1.5821542858367032E-3</v>
      </c>
      <c r="K6" s="90">
        <f t="shared" si="10"/>
        <v>1.9799186745774835E-3</v>
      </c>
      <c r="L6" s="90">
        <f t="shared" si="4"/>
        <v>1.5496834043891499E-2</v>
      </c>
      <c r="M6" s="90">
        <f t="shared" si="11"/>
        <v>9.3523409517215549E-4</v>
      </c>
      <c r="N6" s="90">
        <f t="shared" si="5"/>
        <v>1.5489474310901974E-2</v>
      </c>
      <c r="O6" s="90">
        <f t="shared" si="12"/>
        <v>9.3568429411928936E-4</v>
      </c>
      <c r="P6" s="90">
        <f t="shared" si="6"/>
        <v>1.5496762636515784E-2</v>
      </c>
      <c r="Q6" s="90">
        <f t="shared" si="13"/>
        <v>9.3523846268047544E-4</v>
      </c>
    </row>
    <row r="7" spans="1:17" x14ac:dyDescent="0.35">
      <c r="A7" s="92">
        <f t="shared" si="14"/>
        <v>3</v>
      </c>
      <c r="B7" s="188">
        <v>1.6666666666666684E-2</v>
      </c>
      <c r="C7" s="91"/>
      <c r="D7" s="90">
        <f t="shared" si="0"/>
        <v>3.2398018152357761E-4</v>
      </c>
      <c r="E7" s="90">
        <f t="shared" si="7"/>
        <v>2.6708340155167911E-4</v>
      </c>
      <c r="F7" s="90">
        <f t="shared" si="1"/>
        <v>2.7902728865100479E-2</v>
      </c>
      <c r="G7" s="90">
        <f t="shared" si="8"/>
        <v>1.2624909372707289E-4</v>
      </c>
      <c r="H7" s="90">
        <f t="shared" si="2"/>
        <v>3.2413003002460813E-4</v>
      </c>
      <c r="I7" s="90">
        <f t="shared" si="9"/>
        <v>2.6707850371998854E-4</v>
      </c>
      <c r="J7" s="90">
        <f t="shared" si="3"/>
        <v>2.3732314287550548E-3</v>
      </c>
      <c r="K7" s="90">
        <f t="shared" si="10"/>
        <v>2.0430229090037384E-4</v>
      </c>
      <c r="L7" s="90">
        <f t="shared" si="4"/>
        <v>1.2755033574295228E-2</v>
      </c>
      <c r="M7" s="90">
        <f t="shared" si="11"/>
        <v>1.5300873449335475E-5</v>
      </c>
      <c r="N7" s="90">
        <f t="shared" si="5"/>
        <v>1.2747021530212566E-2</v>
      </c>
      <c r="O7" s="90">
        <f t="shared" si="12"/>
        <v>1.5363617995728422E-5</v>
      </c>
      <c r="P7" s="90">
        <f t="shared" si="6"/>
        <v>1.2754971096597558E-2</v>
      </c>
      <c r="Q7" s="90">
        <f t="shared" si="13"/>
        <v>1.5301362232898419E-5</v>
      </c>
    </row>
    <row r="8" spans="1:17" x14ac:dyDescent="0.35">
      <c r="A8" s="92">
        <f t="shared" si="14"/>
        <v>4</v>
      </c>
      <c r="B8" s="188">
        <v>1.6666666666666684E-2</v>
      </c>
      <c r="C8" s="91"/>
      <c r="D8" s="90">
        <f t="shared" si="0"/>
        <v>2.2251429974361458E-5</v>
      </c>
      <c r="E8" s="90">
        <f t="shared" si="7"/>
        <v>2.7703655857143551E-4</v>
      </c>
      <c r="F8" s="90">
        <f t="shared" si="1"/>
        <v>2.2715914817899908E-2</v>
      </c>
      <c r="G8" s="90">
        <f t="shared" si="8"/>
        <v>3.6593403195198576E-5</v>
      </c>
      <c r="H8" s="90">
        <f t="shared" si="2"/>
        <v>2.2266690237975025E-5</v>
      </c>
      <c r="I8" s="90">
        <f t="shared" si="9"/>
        <v>2.7703605057534001E-4</v>
      </c>
      <c r="J8" s="90">
        <f t="shared" si="3"/>
        <v>3.1643085716734063E-3</v>
      </c>
      <c r="K8" s="90">
        <f t="shared" si="10"/>
        <v>1.823136741254305E-4</v>
      </c>
      <c r="L8" s="90">
        <f t="shared" si="4"/>
        <v>1.2606465998188142E-2</v>
      </c>
      <c r="M8" s="90">
        <f t="shared" si="11"/>
        <v>1.6485229468313595E-5</v>
      </c>
      <c r="N8" s="90">
        <f t="shared" si="5"/>
        <v>1.2598408121997246E-2</v>
      </c>
      <c r="O8" s="90">
        <f t="shared" si="12"/>
        <v>1.6550727586275892E-5</v>
      </c>
      <c r="P8" s="90">
        <f t="shared" si="6"/>
        <v>1.2606404245780547E-2</v>
      </c>
      <c r="Q8" s="90">
        <f t="shared" si="13"/>
        <v>1.6485730926460154E-5</v>
      </c>
    </row>
    <row r="9" spans="1:17" x14ac:dyDescent="0.35">
      <c r="A9" s="92">
        <f t="shared" si="14"/>
        <v>5</v>
      </c>
      <c r="B9" s="188">
        <v>1.6666666666666684E-2</v>
      </c>
      <c r="C9" s="91"/>
      <c r="D9" s="90">
        <f t="shared" si="0"/>
        <v>1.5282605669750789E-6</v>
      </c>
      <c r="E9" s="90">
        <f t="shared" si="7"/>
        <v>2.7772683809445956E-4</v>
      </c>
      <c r="F9" s="90">
        <f t="shared" si="1"/>
        <v>1.9210185057544921E-2</v>
      </c>
      <c r="G9" s="90">
        <f t="shared" si="8"/>
        <v>6.4694858047358186E-6</v>
      </c>
      <c r="H9" s="90">
        <f t="shared" si="2"/>
        <v>1.5296499806460096E-6</v>
      </c>
      <c r="I9" s="90">
        <f t="shared" si="9"/>
        <v>2.7772679178491921E-4</v>
      </c>
      <c r="J9" s="90">
        <f t="shared" si="3"/>
        <v>3.9553857145917578E-3</v>
      </c>
      <c r="K9" s="90">
        <f t="shared" si="10"/>
        <v>1.6157666344258283E-4</v>
      </c>
      <c r="L9" s="90">
        <f t="shared" si="4"/>
        <v>1.2598415695142719E-2</v>
      </c>
      <c r="M9" s="90">
        <f t="shared" si="11"/>
        <v>1.6550665967305681E-5</v>
      </c>
      <c r="N9" s="90">
        <f t="shared" si="5"/>
        <v>1.2590354767256961E-2</v>
      </c>
      <c r="O9" s="90">
        <f t="shared" si="12"/>
        <v>1.6616318701269302E-5</v>
      </c>
      <c r="P9" s="90">
        <f t="shared" si="6"/>
        <v>1.2598353995117675E-2</v>
      </c>
      <c r="Q9" s="90">
        <f t="shared" si="13"/>
        <v>1.6551167993486229E-5</v>
      </c>
    </row>
    <row r="10" spans="1:17" x14ac:dyDescent="0.35">
      <c r="A10" s="92">
        <f t="shared" si="14"/>
        <v>6</v>
      </c>
      <c r="B10" s="188">
        <v>1.6666666666666684E-2</v>
      </c>
      <c r="C10" s="91"/>
      <c r="D10" s="90">
        <f t="shared" si="0"/>
        <v>1.0496315802005028E-7</v>
      </c>
      <c r="E10" s="90">
        <f t="shared" si="7"/>
        <v>2.7777427901686164E-4</v>
      </c>
      <c r="F10" s="90">
        <f t="shared" si="1"/>
        <v>1.6659563557676366E-2</v>
      </c>
      <c r="G10" s="90">
        <f t="shared" si="8"/>
        <v>5.0454157328338242E-11</v>
      </c>
      <c r="H10" s="90">
        <f t="shared" si="2"/>
        <v>1.0508203232197702E-7</v>
      </c>
      <c r="I10" s="90">
        <f t="shared" si="9"/>
        <v>2.7777427505440986E-4</v>
      </c>
      <c r="J10" s="90">
        <f t="shared" si="3"/>
        <v>4.7464628575101097E-3</v>
      </c>
      <c r="K10" s="90">
        <f t="shared" si="10"/>
        <v>1.420912588518309E-4</v>
      </c>
      <c r="L10" s="90">
        <f t="shared" si="4"/>
        <v>1.2597979480318319E-2</v>
      </c>
      <c r="M10" s="90">
        <f t="shared" si="11"/>
        <v>1.6554215420355376E-5</v>
      </c>
      <c r="N10" s="90">
        <f t="shared" si="5"/>
        <v>1.2589918356280646E-2</v>
      </c>
      <c r="O10" s="90">
        <f t="shared" si="12"/>
        <v>1.6619876786235414E-5</v>
      </c>
      <c r="P10" s="90">
        <f t="shared" si="6"/>
        <v>1.2597917783840538E-2</v>
      </c>
      <c r="Q10" s="90">
        <f t="shared" si="13"/>
        <v>1.6554717471499012E-5</v>
      </c>
    </row>
    <row r="11" spans="1:17" x14ac:dyDescent="0.35">
      <c r="A11" s="92">
        <f t="shared" si="14"/>
        <v>7</v>
      </c>
      <c r="B11" s="188">
        <v>0</v>
      </c>
      <c r="C11" s="91"/>
      <c r="D11" s="90">
        <f t="shared" si="0"/>
        <v>7.2090223222528012E-9</v>
      </c>
      <c r="E11" s="90">
        <f t="shared" si="7"/>
        <v>5.1970002842739167E-17</v>
      </c>
      <c r="F11" s="90">
        <f t="shared" si="1"/>
        <v>1.4710197012417778E-2</v>
      </c>
      <c r="G11" s="90">
        <f t="shared" si="8"/>
        <v>2.1638989614414494E-4</v>
      </c>
      <c r="H11" s="90">
        <f t="shared" si="2"/>
        <v>7.2187975397179349E-9</v>
      </c>
      <c r="I11" s="90">
        <f t="shared" si="9"/>
        <v>5.2111037919437709E-17</v>
      </c>
      <c r="J11" s="90">
        <f t="shared" si="3"/>
        <v>5.5375400004284607E-3</v>
      </c>
      <c r="K11" s="90">
        <f t="shared" si="10"/>
        <v>3.0664349256345236E-5</v>
      </c>
      <c r="L11" s="90">
        <f t="shared" si="4"/>
        <v>1.2597955843522045E-2</v>
      </c>
      <c r="M11" s="90">
        <f t="shared" si="11"/>
        <v>1.5870849143533123E-4</v>
      </c>
      <c r="N11" s="90">
        <f t="shared" si="5"/>
        <v>1.258989470718702E-2</v>
      </c>
      <c r="O11" s="90">
        <f t="shared" si="12"/>
        <v>1.5850544873805575E-4</v>
      </c>
      <c r="P11" s="90">
        <f t="shared" si="6"/>
        <v>1.2597894147274887E-2</v>
      </c>
      <c r="Q11" s="90">
        <f t="shared" si="13"/>
        <v>1.5870693694594284E-4</v>
      </c>
    </row>
    <row r="12" spans="1:17" x14ac:dyDescent="0.35">
      <c r="A12" s="92">
        <f t="shared" si="14"/>
        <v>8</v>
      </c>
      <c r="B12" s="188">
        <v>0</v>
      </c>
      <c r="C12" s="91"/>
      <c r="D12" s="90">
        <f t="shared" si="0"/>
        <v>4.9512613590391162E-10</v>
      </c>
      <c r="E12" s="90">
        <f t="shared" si="7"/>
        <v>2.4514989045513874E-19</v>
      </c>
      <c r="F12" s="90">
        <f t="shared" si="1"/>
        <v>1.3166690565779324E-2</v>
      </c>
      <c r="G12" s="90">
        <f t="shared" si="8"/>
        <v>1.7336174045498226E-4</v>
      </c>
      <c r="H12" s="90">
        <f t="shared" si="2"/>
        <v>4.9590816591524122E-10</v>
      </c>
      <c r="I12" s="90">
        <f t="shared" si="9"/>
        <v>2.4592490902141839E-19</v>
      </c>
      <c r="J12" s="90">
        <f t="shared" si="3"/>
        <v>6.3286171433468126E-3</v>
      </c>
      <c r="K12" s="90">
        <f t="shared" si="10"/>
        <v>4.0051394947063172E-5</v>
      </c>
      <c r="L12" s="90">
        <f t="shared" si="4"/>
        <v>1.2597954562735362E-2</v>
      </c>
      <c r="M12" s="90">
        <f t="shared" si="11"/>
        <v>1.5870845916474472E-4</v>
      </c>
      <c r="N12" s="90">
        <f t="shared" si="5"/>
        <v>1.2589893425643569E-2</v>
      </c>
      <c r="O12" s="90">
        <f t="shared" si="12"/>
        <v>1.5850541646906315E-4</v>
      </c>
      <c r="P12" s="90">
        <f t="shared" si="6"/>
        <v>1.2597892866502782E-2</v>
      </c>
      <c r="Q12" s="90">
        <f t="shared" si="13"/>
        <v>1.5870690467588167E-4</v>
      </c>
    </row>
    <row r="13" spans="1:17" x14ac:dyDescent="0.35">
      <c r="A13" s="92">
        <f t="shared" si="14"/>
        <v>9</v>
      </c>
      <c r="B13" s="188">
        <v>0</v>
      </c>
      <c r="C13" s="91"/>
      <c r="D13" s="90">
        <f t="shared" si="0"/>
        <v>3.400598298862391E-11</v>
      </c>
      <c r="E13" s="90">
        <f t="shared" si="7"/>
        <v>1.1564068790225787E-21</v>
      </c>
      <c r="F13" s="90">
        <f t="shared" si="1"/>
        <v>1.1911424742957642E-2</v>
      </c>
      <c r="G13" s="90">
        <f t="shared" si="8"/>
        <v>1.4188203940714353E-4</v>
      </c>
      <c r="H13" s="90">
        <f t="shared" si="2"/>
        <v>3.4067295511244879E-11</v>
      </c>
      <c r="I13" s="90">
        <f t="shared" si="9"/>
        <v>1.1605806234504855E-21</v>
      </c>
      <c r="J13" s="90">
        <f t="shared" si="3"/>
        <v>7.1196942862651645E-3</v>
      </c>
      <c r="K13" s="90">
        <f t="shared" si="10"/>
        <v>5.0690046729876829E-5</v>
      </c>
      <c r="L13" s="90">
        <f t="shared" si="4"/>
        <v>1.2597954493334479E-2</v>
      </c>
      <c r="M13" s="90">
        <f t="shared" si="11"/>
        <v>1.5870845741612638E-4</v>
      </c>
      <c r="N13" s="90">
        <f t="shared" si="5"/>
        <v>1.2589893356196778E-2</v>
      </c>
      <c r="O13" s="90">
        <f t="shared" si="12"/>
        <v>1.5850541472040778E-4</v>
      </c>
      <c r="P13" s="90">
        <f t="shared" si="6"/>
        <v>1.2597892797102802E-2</v>
      </c>
      <c r="Q13" s="90">
        <f t="shared" si="13"/>
        <v>1.5870690292729464E-4</v>
      </c>
    </row>
    <row r="14" spans="1:17" x14ac:dyDescent="0.35">
      <c r="A14" s="92">
        <f t="shared" si="14"/>
        <v>10</v>
      </c>
      <c r="B14" s="188">
        <v>0</v>
      </c>
      <c r="C14" s="91"/>
      <c r="D14" s="90">
        <f t="shared" si="0"/>
        <v>2.3355803605709896E-12</v>
      </c>
      <c r="E14" s="90">
        <f t="shared" si="7"/>
        <v>5.4549356206849137E-24</v>
      </c>
      <c r="F14" s="90">
        <f t="shared" si="1"/>
        <v>1.086895075815375E-2</v>
      </c>
      <c r="G14" s="90">
        <f t="shared" si="8"/>
        <v>1.1813409058317099E-4</v>
      </c>
      <c r="H14" s="90">
        <f t="shared" si="2"/>
        <v>2.3403135967897082E-12</v>
      </c>
      <c r="I14" s="90">
        <f t="shared" si="9"/>
        <v>5.4770677313187812E-24</v>
      </c>
      <c r="J14" s="90">
        <f t="shared" si="3"/>
        <v>7.9107714291835156E-3</v>
      </c>
      <c r="K14" s="90">
        <f t="shared" si="10"/>
        <v>6.2580304604786205E-5</v>
      </c>
      <c r="L14" s="90">
        <f t="shared" si="4"/>
        <v>1.2597954489573912E-2</v>
      </c>
      <c r="M14" s="90">
        <f t="shared" si="11"/>
        <v>1.5870845732137548E-4</v>
      </c>
      <c r="N14" s="90">
        <f t="shared" si="5"/>
        <v>1.258989335243346E-2</v>
      </c>
      <c r="O14" s="90">
        <f t="shared" si="12"/>
        <v>1.5850541462564824E-4</v>
      </c>
      <c r="P14" s="90">
        <f t="shared" si="6"/>
        <v>1.2597892793342291E-2</v>
      </c>
      <c r="Q14" s="90">
        <f t="shared" si="13"/>
        <v>1.5870690283254562E-4</v>
      </c>
    </row>
    <row r="15" spans="1:17" x14ac:dyDescent="0.35">
      <c r="A15" s="92">
        <f t="shared" si="14"/>
        <v>11</v>
      </c>
      <c r="B15" s="188">
        <v>0</v>
      </c>
      <c r="C15" s="91"/>
      <c r="D15" s="90">
        <f t="shared" si="0"/>
        <v>1.6041105538721712E-13</v>
      </c>
      <c r="E15" s="90">
        <f t="shared" si="7"/>
        <v>2.5731706690440839E-26</v>
      </c>
      <c r="F15" s="90">
        <f t="shared" si="1"/>
        <v>9.98844426469425E-3</v>
      </c>
      <c r="G15" s="90">
        <f t="shared" si="8"/>
        <v>9.9769018828903456E-5</v>
      </c>
      <c r="H15" s="90">
        <f t="shared" si="2"/>
        <v>1.607720146000706E-13</v>
      </c>
      <c r="I15" s="90">
        <f t="shared" si="9"/>
        <v>2.5847640678565313E-26</v>
      </c>
      <c r="J15" s="90">
        <f t="shared" si="3"/>
        <v>8.7018485721018675E-3</v>
      </c>
      <c r="K15" s="90">
        <f t="shared" si="10"/>
        <v>7.5722168571791309E-5</v>
      </c>
      <c r="L15" s="90">
        <f t="shared" si="4"/>
        <v>1.2597954489370143E-2</v>
      </c>
      <c r="M15" s="90">
        <f t="shared" si="11"/>
        <v>1.5870845731624135E-4</v>
      </c>
      <c r="N15" s="90">
        <f t="shared" si="5"/>
        <v>1.2589893352229526E-2</v>
      </c>
      <c r="O15" s="90">
        <f t="shared" si="12"/>
        <v>1.5850541462051322E-4</v>
      </c>
      <c r="P15" s="90">
        <f t="shared" si="6"/>
        <v>1.2597892793138525E-2</v>
      </c>
      <c r="Q15" s="90">
        <f t="shared" si="13"/>
        <v>1.5870690282741159E-4</v>
      </c>
    </row>
    <row r="16" spans="1:17" x14ac:dyDescent="0.35">
      <c r="A16" s="92">
        <f t="shared" si="14"/>
        <v>12</v>
      </c>
      <c r="B16" s="188">
        <v>0</v>
      </c>
      <c r="C16" s="91"/>
      <c r="D16" s="90">
        <f t="shared" si="0"/>
        <v>1.1017264541542045E-14</v>
      </c>
      <c r="E16" s="90">
        <f t="shared" si="7"/>
        <v>1.2138011797831965E-28</v>
      </c>
      <c r="F16" s="90">
        <f t="shared" si="1"/>
        <v>9.2343109388864503E-3</v>
      </c>
      <c r="G16" s="90">
        <f t="shared" si="8"/>
        <v>8.5272498516037959E-5</v>
      </c>
      <c r="H16" s="90">
        <f t="shared" si="2"/>
        <v>1.1044520150642006E-14</v>
      </c>
      <c r="I16" s="90">
        <f t="shared" si="9"/>
        <v>1.2198142535793733E-28</v>
      </c>
      <c r="J16" s="90">
        <f t="shared" si="3"/>
        <v>9.4929257150202194E-3</v>
      </c>
      <c r="K16" s="90">
        <f t="shared" si="10"/>
        <v>9.0115638630892147E-5</v>
      </c>
      <c r="L16" s="90">
        <f t="shared" si="4"/>
        <v>1.2597954489359102E-2</v>
      </c>
      <c r="M16" s="90">
        <f t="shared" si="11"/>
        <v>1.5870845731596315E-4</v>
      </c>
      <c r="N16" s="90">
        <f t="shared" si="5"/>
        <v>1.2589893352218474E-2</v>
      </c>
      <c r="O16" s="90">
        <f t="shared" si="12"/>
        <v>1.5850541462023493E-4</v>
      </c>
      <c r="P16" s="90">
        <f t="shared" si="6"/>
        <v>1.2597892793127483E-2</v>
      </c>
      <c r="Q16" s="90">
        <f t="shared" si="13"/>
        <v>1.5870690282713339E-4</v>
      </c>
    </row>
    <row r="17" spans="1:17" x14ac:dyDescent="0.35">
      <c r="A17" s="92">
        <f t="shared" si="14"/>
        <v>13</v>
      </c>
      <c r="B17" s="188">
        <v>0</v>
      </c>
      <c r="C17" s="91"/>
      <c r="D17" s="90">
        <f t="shared" si="0"/>
        <v>7.5668174918069062E-16</v>
      </c>
      <c r="E17" s="90">
        <f t="shared" si="7"/>
        <v>5.7256726954314956E-31</v>
      </c>
      <c r="F17" s="90">
        <f t="shared" si="1"/>
        <v>8.5808198501825944E-3</v>
      </c>
      <c r="G17" s="90">
        <f t="shared" si="8"/>
        <v>7.3630469301287649E-5</v>
      </c>
      <c r="H17" s="90">
        <f t="shared" si="2"/>
        <v>7.5872300077455707E-16</v>
      </c>
      <c r="I17" s="90">
        <f t="shared" si="9"/>
        <v>5.7566059190434854E-31</v>
      </c>
      <c r="J17" s="90">
        <f t="shared" si="3"/>
        <v>1.0284002857938571E-2</v>
      </c>
      <c r="K17" s="90">
        <f t="shared" si="10"/>
        <v>1.0576071478208871E-4</v>
      </c>
      <c r="L17" s="90">
        <f t="shared" si="4"/>
        <v>1.2597954489358503E-2</v>
      </c>
      <c r="M17" s="90">
        <f t="shared" si="11"/>
        <v>1.5870845731594808E-4</v>
      </c>
      <c r="N17" s="90">
        <f t="shared" si="5"/>
        <v>1.2589893352217876E-2</v>
      </c>
      <c r="O17" s="90">
        <f t="shared" si="12"/>
        <v>1.5850541462021986E-4</v>
      </c>
      <c r="P17" s="90">
        <f t="shared" si="6"/>
        <v>1.2597892793126885E-2</v>
      </c>
      <c r="Q17" s="90">
        <f t="shared" si="13"/>
        <v>1.5870690282711829E-4</v>
      </c>
    </row>
    <row r="18" spans="1:17" x14ac:dyDescent="0.35">
      <c r="A18" s="92">
        <f t="shared" si="14"/>
        <v>14</v>
      </c>
      <c r="B18" s="188">
        <v>1.6666666666666684E-2</v>
      </c>
      <c r="C18" s="91"/>
      <c r="D18" s="90">
        <f t="shared" si="0"/>
        <v>5.1970002842739167E-17</v>
      </c>
      <c r="E18" s="90">
        <f t="shared" si="7"/>
        <v>2.7777777777777664E-4</v>
      </c>
      <c r="F18" s="90">
        <f t="shared" ref="F18:F28" si="15">EXP(-$F$29*A18^$F$30)</f>
        <v>8.0088735062656229E-3</v>
      </c>
      <c r="G18" s="90">
        <f t="shared" ref="G18:G28" si="16">(B18-F18)*(B18-F18)</f>
        <v>7.4957382408287389E-5</v>
      </c>
      <c r="H18" s="90">
        <f t="shared" si="2"/>
        <v>5.2121829110963239E-17</v>
      </c>
      <c r="I18" s="90">
        <f t="shared" si="9"/>
        <v>2.7777777777777664E-4</v>
      </c>
      <c r="J18" s="90">
        <f t="shared" si="3"/>
        <v>1.1075080000856921E-2</v>
      </c>
      <c r="K18" s="90">
        <f t="shared" si="10"/>
        <v>3.1265841441261536E-5</v>
      </c>
      <c r="L18" s="90">
        <f t="shared" si="4"/>
        <v>1.259795448935847E-2</v>
      </c>
      <c r="M18" s="90">
        <f t="shared" si="11"/>
        <v>1.6554418781776144E-5</v>
      </c>
      <c r="N18" s="90">
        <f t="shared" si="5"/>
        <v>1.2589893352217843E-2</v>
      </c>
      <c r="O18" s="90">
        <f t="shared" si="12"/>
        <v>1.6620080657402188E-5</v>
      </c>
      <c r="P18" s="90">
        <f t="shared" si="6"/>
        <v>1.2597892793126852E-2</v>
      </c>
      <c r="Q18" s="90">
        <f t="shared" si="13"/>
        <v>1.655492083400033E-5</v>
      </c>
    </row>
    <row r="19" spans="1:17" x14ac:dyDescent="0.35">
      <c r="A19" s="92">
        <f t="shared" si="14"/>
        <v>15</v>
      </c>
      <c r="B19" s="188">
        <v>1.6666666666666684E-2</v>
      </c>
      <c r="C19" s="91"/>
      <c r="D19" s="90">
        <f t="shared" si="0"/>
        <v>3.5693753660620734E-18</v>
      </c>
      <c r="E19" s="90">
        <f t="shared" si="7"/>
        <v>2.7777777777777821E-4</v>
      </c>
      <c r="F19" s="90">
        <f t="shared" si="15"/>
        <v>7.5039784774511634E-3</v>
      </c>
      <c r="G19" s="90">
        <f t="shared" si="16"/>
        <v>8.3954854852789592E-5</v>
      </c>
      <c r="H19" s="90">
        <f t="shared" si="2"/>
        <v>3.5806019681742278E-18</v>
      </c>
      <c r="I19" s="90">
        <f t="shared" si="9"/>
        <v>2.7777777777777821E-4</v>
      </c>
      <c r="J19" s="90">
        <f t="shared" si="3"/>
        <v>1.1866157143775273E-2</v>
      </c>
      <c r="K19" s="90">
        <f t="shared" si="10"/>
        <v>2.3044891679371116E-5</v>
      </c>
      <c r="L19" s="90">
        <f t="shared" si="4"/>
        <v>1.2597954489358468E-2</v>
      </c>
      <c r="M19" s="90">
        <f t="shared" si="11"/>
        <v>1.6554418781776158E-5</v>
      </c>
      <c r="N19" s="90">
        <f t="shared" si="5"/>
        <v>1.2589893352217841E-2</v>
      </c>
      <c r="O19" s="90">
        <f t="shared" si="12"/>
        <v>1.6620080657402202E-5</v>
      </c>
      <c r="P19" s="90">
        <f t="shared" si="6"/>
        <v>1.259789279312685E-2</v>
      </c>
      <c r="Q19" s="90">
        <f t="shared" si="13"/>
        <v>1.6554920834000344E-5</v>
      </c>
    </row>
    <row r="20" spans="1:17" x14ac:dyDescent="0.35">
      <c r="A20" s="92">
        <f t="shared" si="14"/>
        <v>16</v>
      </c>
      <c r="B20" s="188">
        <v>1.6666666666666684E-2</v>
      </c>
      <c r="C20" s="91"/>
      <c r="D20" s="90">
        <f t="shared" si="0"/>
        <v>2.4514989045513879E-19</v>
      </c>
      <c r="E20" s="90">
        <f t="shared" si="7"/>
        <v>2.7777777777777837E-4</v>
      </c>
      <c r="F20" s="90">
        <f t="shared" si="15"/>
        <v>7.0549235061154163E-3</v>
      </c>
      <c r="G20" s="90">
        <f t="shared" si="16"/>
        <v>9.2385606584404061E-5</v>
      </c>
      <c r="H20" s="90">
        <f t="shared" si="2"/>
        <v>2.4597583532993388E-19</v>
      </c>
      <c r="I20" s="90">
        <f t="shared" si="9"/>
        <v>2.7777777777777837E-4</v>
      </c>
      <c r="J20" s="90">
        <f t="shared" si="3"/>
        <v>1.2657234286693625E-2</v>
      </c>
      <c r="K20" s="90">
        <f t="shared" si="10"/>
        <v>1.6075548009576422E-5</v>
      </c>
      <c r="L20" s="90">
        <f t="shared" si="4"/>
        <v>1.2597954489358468E-2</v>
      </c>
      <c r="M20" s="90">
        <f t="shared" si="11"/>
        <v>1.6554418781776158E-5</v>
      </c>
      <c r="N20" s="90">
        <f t="shared" si="5"/>
        <v>1.2589893352217841E-2</v>
      </c>
      <c r="O20" s="90">
        <f t="shared" si="12"/>
        <v>1.6620080657402202E-5</v>
      </c>
      <c r="P20" s="90">
        <f t="shared" si="6"/>
        <v>1.259789279312685E-2</v>
      </c>
      <c r="Q20" s="90">
        <f t="shared" si="13"/>
        <v>1.6554920834000344E-5</v>
      </c>
    </row>
    <row r="21" spans="1:17" x14ac:dyDescent="0.35">
      <c r="A21" s="92">
        <f t="shared" si="14"/>
        <v>17</v>
      </c>
      <c r="B21" s="188">
        <v>1.6666666666666684E-2</v>
      </c>
      <c r="C21" s="91"/>
      <c r="D21" s="90">
        <f t="shared" si="0"/>
        <v>1.683725095477151E-20</v>
      </c>
      <c r="E21" s="90">
        <f t="shared" si="7"/>
        <v>2.7777777777777837E-4</v>
      </c>
      <c r="F21" s="90">
        <f t="shared" si="15"/>
        <v>6.6528915861918461E-3</v>
      </c>
      <c r="G21" s="90">
        <f t="shared" si="16"/>
        <v>1.0027569136233884E-4</v>
      </c>
      <c r="H21" s="90">
        <f t="shared" si="2"/>
        <v>1.6897748508223657E-20</v>
      </c>
      <c r="I21" s="90">
        <f t="shared" si="9"/>
        <v>2.7777777777777837E-4</v>
      </c>
      <c r="J21" s="90">
        <f t="shared" si="3"/>
        <v>1.3448311429611977E-2</v>
      </c>
      <c r="K21" s="90">
        <f t="shared" si="10"/>
        <v>1.0357810431877456E-5</v>
      </c>
      <c r="L21" s="90">
        <f t="shared" si="4"/>
        <v>1.2597954489358468E-2</v>
      </c>
      <c r="M21" s="90">
        <f t="shared" si="11"/>
        <v>1.6554418781776158E-5</v>
      </c>
      <c r="N21" s="90">
        <f t="shared" si="5"/>
        <v>1.2589893352217841E-2</v>
      </c>
      <c r="O21" s="90">
        <f t="shared" si="12"/>
        <v>1.6620080657402202E-5</v>
      </c>
      <c r="P21" s="90">
        <f t="shared" si="6"/>
        <v>1.259789279312685E-2</v>
      </c>
      <c r="Q21" s="90">
        <f t="shared" si="13"/>
        <v>1.6554920834000344E-5</v>
      </c>
    </row>
    <row r="22" spans="1:17" x14ac:dyDescent="0.35">
      <c r="A22" s="92">
        <f t="shared" si="14"/>
        <v>18</v>
      </c>
      <c r="B22" s="188">
        <v>1.6666666666666684E-2</v>
      </c>
      <c r="C22" s="91"/>
      <c r="D22" s="90">
        <f t="shared" si="0"/>
        <v>1.1564068790225787E-21</v>
      </c>
      <c r="E22" s="90">
        <f t="shared" si="7"/>
        <v>2.7777777777777837E-4</v>
      </c>
      <c r="F22" s="90">
        <f t="shared" si="15"/>
        <v>6.2908475219051515E-3</v>
      </c>
      <c r="G22" s="90">
        <f t="shared" si="16"/>
        <v>1.0765762292479993E-4</v>
      </c>
      <c r="H22" s="90">
        <f t="shared" si="2"/>
        <v>1.1608209573276926E-21</v>
      </c>
      <c r="I22" s="90">
        <f t="shared" si="9"/>
        <v>2.7777777777777837E-4</v>
      </c>
      <c r="J22" s="90">
        <f t="shared" si="3"/>
        <v>1.4239388572530329E-2</v>
      </c>
      <c r="K22" s="90">
        <f t="shared" si="10"/>
        <v>5.8916789462742146E-6</v>
      </c>
      <c r="L22" s="90">
        <f t="shared" si="4"/>
        <v>1.2597954489358468E-2</v>
      </c>
      <c r="M22" s="90">
        <f t="shared" si="11"/>
        <v>1.6554418781776158E-5</v>
      </c>
      <c r="N22" s="90">
        <f t="shared" si="5"/>
        <v>1.2589893352217841E-2</v>
      </c>
      <c r="O22" s="90">
        <f t="shared" si="12"/>
        <v>1.6620080657402202E-5</v>
      </c>
      <c r="P22" s="90">
        <f t="shared" si="6"/>
        <v>1.259789279312685E-2</v>
      </c>
      <c r="Q22" s="90">
        <f t="shared" si="13"/>
        <v>1.6554920834000344E-5</v>
      </c>
    </row>
    <row r="23" spans="1:17" x14ac:dyDescent="0.35">
      <c r="A23" s="92">
        <f t="shared" si="14"/>
        <v>19</v>
      </c>
      <c r="B23" s="188">
        <v>1.6666666666666684E-2</v>
      </c>
      <c r="C23" s="91"/>
      <c r="D23" s="90">
        <f t="shared" si="0"/>
        <v>7.9423706010141161E-23</v>
      </c>
      <c r="E23" s="90">
        <f t="shared" si="7"/>
        <v>2.7777777777777837E-4</v>
      </c>
      <c r="F23" s="90">
        <f t="shared" si="15"/>
        <v>5.9631056215217479E-3</v>
      </c>
      <c r="G23" s="90">
        <f t="shared" si="16"/>
        <v>1.1456621904714417E-4</v>
      </c>
      <c r="H23" s="90">
        <f t="shared" si="2"/>
        <v>7.9744665054956749E-23</v>
      </c>
      <c r="I23" s="90">
        <f t="shared" si="9"/>
        <v>2.7777777777777837E-4</v>
      </c>
      <c r="J23" s="90">
        <f t="shared" si="3"/>
        <v>1.5030465715448679E-2</v>
      </c>
      <c r="K23" s="90">
        <f t="shared" si="10"/>
        <v>2.6771535527667029E-6</v>
      </c>
      <c r="L23" s="90">
        <f t="shared" si="4"/>
        <v>1.2597954489358468E-2</v>
      </c>
      <c r="M23" s="90">
        <f t="shared" si="11"/>
        <v>1.6554418781776158E-5</v>
      </c>
      <c r="N23" s="90">
        <f t="shared" si="5"/>
        <v>1.2589893352217841E-2</v>
      </c>
      <c r="O23" s="90">
        <f t="shared" si="12"/>
        <v>1.6620080657402202E-5</v>
      </c>
      <c r="P23" s="90">
        <f t="shared" si="6"/>
        <v>1.259789279312685E-2</v>
      </c>
      <c r="Q23" s="90">
        <f t="shared" si="13"/>
        <v>1.6554920834000344E-5</v>
      </c>
    </row>
    <row r="24" spans="1:17" x14ac:dyDescent="0.35">
      <c r="A24" s="92">
        <f t="shared" si="14"/>
        <v>20</v>
      </c>
      <c r="B24" s="188">
        <v>1.6666666666666684E-2</v>
      </c>
      <c r="C24" s="91"/>
      <c r="D24" s="90">
        <f t="shared" si="0"/>
        <v>5.454935620684913E-24</v>
      </c>
      <c r="E24" s="90">
        <f t="shared" si="7"/>
        <v>2.7777777777777837E-4</v>
      </c>
      <c r="F24" s="90">
        <f t="shared" si="15"/>
        <v>5.6650182747374515E-3</v>
      </c>
      <c r="G24" s="90">
        <f t="shared" si="16"/>
        <v>1.2103626733963904E-4</v>
      </c>
      <c r="H24" s="90">
        <f t="shared" si="2"/>
        <v>5.4782019264767878E-24</v>
      </c>
      <c r="I24" s="90">
        <f t="shared" si="9"/>
        <v>2.7777777777777837E-4</v>
      </c>
      <c r="J24" s="90">
        <f t="shared" si="3"/>
        <v>1.5821542858367031E-2</v>
      </c>
      <c r="K24" s="90">
        <f t="shared" si="10"/>
        <v>7.14234251354908E-7</v>
      </c>
      <c r="L24" s="90">
        <f t="shared" si="4"/>
        <v>1.2597954489358468E-2</v>
      </c>
      <c r="M24" s="90">
        <f t="shared" si="11"/>
        <v>1.6554418781776158E-5</v>
      </c>
      <c r="N24" s="90">
        <f t="shared" si="5"/>
        <v>1.2589893352217841E-2</v>
      </c>
      <c r="O24" s="90">
        <f t="shared" si="12"/>
        <v>1.6620080657402202E-5</v>
      </c>
      <c r="P24" s="90">
        <f t="shared" si="6"/>
        <v>1.259789279312685E-2</v>
      </c>
      <c r="Q24" s="90">
        <f t="shared" si="13"/>
        <v>1.6554920834000344E-5</v>
      </c>
    </row>
    <row r="25" spans="1:17" x14ac:dyDescent="0.35">
      <c r="A25" s="92">
        <f t="shared" si="14"/>
        <v>21</v>
      </c>
      <c r="B25" s="188">
        <v>1.6666666666666684E-2</v>
      </c>
      <c r="C25" s="91"/>
      <c r="D25" s="90">
        <f t="shared" si="0"/>
        <v>3.7465291058084953E-25</v>
      </c>
      <c r="E25" s="90">
        <f t="shared" si="7"/>
        <v>2.7777777777777837E-4</v>
      </c>
      <c r="F25" s="90">
        <f t="shared" si="15"/>
        <v>5.3927475283014259E-3</v>
      </c>
      <c r="G25" s="90">
        <f t="shared" si="16"/>
        <v>1.2710125273839842E-4</v>
      </c>
      <c r="H25" s="90">
        <f t="shared" si="2"/>
        <v>3.7633484731012492E-25</v>
      </c>
      <c r="I25" s="90">
        <f t="shared" si="9"/>
        <v>2.7777777777777837E-4</v>
      </c>
      <c r="J25" s="90">
        <f t="shared" si="3"/>
        <v>1.6612620001285383E-2</v>
      </c>
      <c r="K25" s="90">
        <f t="shared" si="10"/>
        <v>2.9210420388382882E-9</v>
      </c>
      <c r="L25" s="90">
        <f t="shared" si="4"/>
        <v>1.2597954489358468E-2</v>
      </c>
      <c r="M25" s="90">
        <f t="shared" si="11"/>
        <v>1.6554418781776158E-5</v>
      </c>
      <c r="N25" s="90">
        <f t="shared" si="5"/>
        <v>1.2589893352217841E-2</v>
      </c>
      <c r="O25" s="90">
        <f t="shared" si="12"/>
        <v>1.6620080657402202E-5</v>
      </c>
      <c r="P25" s="90">
        <f t="shared" si="6"/>
        <v>1.259789279312685E-2</v>
      </c>
      <c r="Q25" s="90">
        <f t="shared" si="13"/>
        <v>1.6554920834000344E-5</v>
      </c>
    </row>
    <row r="26" spans="1:17" x14ac:dyDescent="0.35">
      <c r="A26" s="92">
        <f t="shared" si="14"/>
        <v>22</v>
      </c>
      <c r="B26" s="188">
        <v>1.6666666666666684E-2</v>
      </c>
      <c r="C26" s="91"/>
      <c r="D26" s="90">
        <f t="shared" si="0"/>
        <v>2.5731706690440839E-26</v>
      </c>
      <c r="E26" s="90">
        <f t="shared" si="7"/>
        <v>2.7777777777777837E-4</v>
      </c>
      <c r="F26" s="90">
        <f t="shared" si="15"/>
        <v>5.1430948182453612E-3</v>
      </c>
      <c r="G26" s="90">
        <f t="shared" si="16"/>
        <v>1.3279270814572843E-4</v>
      </c>
      <c r="H26" s="90">
        <f t="shared" si="2"/>
        <v>2.5852993226742854E-26</v>
      </c>
      <c r="I26" s="90">
        <f t="shared" si="9"/>
        <v>2.7777777777777837E-4</v>
      </c>
      <c r="J26" s="90">
        <f t="shared" si="3"/>
        <v>1.7403697144203735E-2</v>
      </c>
      <c r="K26" s="90">
        <f t="shared" si="10"/>
        <v>5.4321392481849371E-7</v>
      </c>
      <c r="L26" s="90">
        <f t="shared" si="4"/>
        <v>1.2597954489358468E-2</v>
      </c>
      <c r="M26" s="90">
        <f t="shared" si="11"/>
        <v>1.6554418781776158E-5</v>
      </c>
      <c r="N26" s="90">
        <f t="shared" si="5"/>
        <v>1.2589893352217841E-2</v>
      </c>
      <c r="O26" s="90">
        <f t="shared" si="12"/>
        <v>1.6620080657402202E-5</v>
      </c>
      <c r="P26" s="90">
        <f t="shared" si="6"/>
        <v>1.259789279312685E-2</v>
      </c>
      <c r="Q26" s="90">
        <f t="shared" si="13"/>
        <v>1.6554920834000344E-5</v>
      </c>
    </row>
    <row r="27" spans="1:17" x14ac:dyDescent="0.35">
      <c r="A27" s="92">
        <f t="shared" si="14"/>
        <v>23</v>
      </c>
      <c r="B27" s="188">
        <v>1.6666666666666684E-2</v>
      </c>
      <c r="C27" s="91"/>
      <c r="D27" s="90">
        <f t="shared" si="0"/>
        <v>1.7672910325889307E-27</v>
      </c>
      <c r="E27" s="90">
        <f t="shared" si="7"/>
        <v>2.7777777777777837E-4</v>
      </c>
      <c r="F27" s="90">
        <f t="shared" si="15"/>
        <v>4.91337220050972E-3</v>
      </c>
      <c r="G27" s="90">
        <f t="shared" si="16"/>
        <v>1.3813993080819594E-4</v>
      </c>
      <c r="H27" s="90">
        <f t="shared" si="2"/>
        <v>1.7760174577488149E-27</v>
      </c>
      <c r="I27" s="90">
        <f t="shared" si="9"/>
        <v>2.7777777777777837E-4</v>
      </c>
      <c r="J27" s="90">
        <f t="shared" si="3"/>
        <v>1.8194774287122087E-2</v>
      </c>
      <c r="K27" s="90">
        <f t="shared" si="10"/>
        <v>2.3351128996938743E-6</v>
      </c>
      <c r="L27" s="90">
        <f t="shared" si="4"/>
        <v>1.2597954489358468E-2</v>
      </c>
      <c r="M27" s="90">
        <f t="shared" si="11"/>
        <v>1.6554418781776158E-5</v>
      </c>
      <c r="N27" s="90">
        <f t="shared" si="5"/>
        <v>1.2589893352217841E-2</v>
      </c>
      <c r="O27" s="90">
        <f t="shared" si="12"/>
        <v>1.6620080657402202E-5</v>
      </c>
      <c r="P27" s="90">
        <f t="shared" si="6"/>
        <v>1.259789279312685E-2</v>
      </c>
      <c r="Q27" s="90">
        <f t="shared" si="13"/>
        <v>1.6554920834000344E-5</v>
      </c>
    </row>
    <row r="28" spans="1:17" x14ac:dyDescent="0.35">
      <c r="A28" s="92">
        <f t="shared" si="14"/>
        <v>24</v>
      </c>
      <c r="B28" s="188">
        <v>1.6666666666666684E-2</v>
      </c>
      <c r="C28" s="91"/>
      <c r="D28" s="90">
        <f t="shared" si="0"/>
        <v>1.2138011797831967E-28</v>
      </c>
      <c r="E28" s="90">
        <f t="shared" si="7"/>
        <v>2.7777777777777837E-4</v>
      </c>
      <c r="F28" s="90">
        <f t="shared" si="15"/>
        <v>4.7013036824544571E-3</v>
      </c>
      <c r="G28" s="90">
        <f t="shared" si="16"/>
        <v>1.4316991134395609E-4</v>
      </c>
      <c r="H28" s="90">
        <f t="shared" si="2"/>
        <v>1.2200668535996662E-28</v>
      </c>
      <c r="I28" s="90">
        <f t="shared" si="9"/>
        <v>2.7777777777777837E-4</v>
      </c>
      <c r="J28" s="90">
        <f t="shared" si="3"/>
        <v>1.8985851430040439E-2</v>
      </c>
      <c r="K28" s="90">
        <f t="shared" si="10"/>
        <v>5.3786179666649799E-6</v>
      </c>
      <c r="L28" s="90">
        <f t="shared" si="4"/>
        <v>1.2597954489358468E-2</v>
      </c>
      <c r="M28" s="90">
        <f t="shared" si="11"/>
        <v>1.6554418781776158E-5</v>
      </c>
      <c r="N28" s="90">
        <f t="shared" si="5"/>
        <v>1.2589893352217841E-2</v>
      </c>
      <c r="O28" s="90">
        <f t="shared" si="12"/>
        <v>1.6620080657402202E-5</v>
      </c>
      <c r="P28" s="90">
        <f t="shared" si="6"/>
        <v>1.259789279312685E-2</v>
      </c>
      <c r="Q28" s="90">
        <f t="shared" si="13"/>
        <v>1.6554920834000344E-5</v>
      </c>
    </row>
    <row r="29" spans="1:17" x14ac:dyDescent="0.35">
      <c r="B29" s="88" t="s">
        <v>108</v>
      </c>
      <c r="C29" s="87" t="s">
        <v>107</v>
      </c>
      <c r="D29" s="82">
        <v>2.6782760707266324</v>
      </c>
      <c r="E29" s="86">
        <f>SUM(E4:E28)</f>
        <v>5.9011732032853625E-3</v>
      </c>
      <c r="F29" s="82">
        <v>2.89135834948938</v>
      </c>
      <c r="G29" s="86">
        <f>SUM(G4:G28)</f>
        <v>2.4563166112767975E-3</v>
      </c>
      <c r="H29" s="82">
        <v>2.6780529120529155</v>
      </c>
      <c r="I29" s="86">
        <f>SUM(I4:I28)</f>
        <v>5.9011303694126707E-3</v>
      </c>
      <c r="J29" s="82">
        <v>2.7813573485555123</v>
      </c>
      <c r="K29" s="86">
        <f>SUM(K4:K28)</f>
        <v>3.2240742040677492E-3</v>
      </c>
      <c r="L29" s="82">
        <v>2.9153301765793107</v>
      </c>
      <c r="M29" s="86">
        <f>SUM(M4:M28)</f>
        <v>2.3044231895859224E-3</v>
      </c>
      <c r="N29" s="82">
        <v>0</v>
      </c>
      <c r="O29" s="86">
        <f>SUM(O4:O28)</f>
        <v>2.3044329849253586E-3</v>
      </c>
      <c r="P29" s="82">
        <v>2.9153318016061491</v>
      </c>
      <c r="Q29" s="86">
        <f>SUM(Q4:Q28)</f>
        <v>2.3044231898632938E-3</v>
      </c>
    </row>
    <row r="30" spans="1:17" x14ac:dyDescent="0.35">
      <c r="B30" s="14"/>
      <c r="C30" s="173" t="s">
        <v>106</v>
      </c>
      <c r="D30" s="82"/>
      <c r="E30" s="82"/>
      <c r="F30" s="82">
        <v>0.19421376131438478</v>
      </c>
      <c r="G30" s="85"/>
      <c r="H30" s="84">
        <v>0</v>
      </c>
      <c r="I30" s="84"/>
      <c r="J30" s="82">
        <v>46.301128676383854</v>
      </c>
      <c r="K30" s="82"/>
      <c r="L30" s="82">
        <v>0</v>
      </c>
      <c r="M30" s="82"/>
      <c r="N30" s="84">
        <v>2.9152596159213355</v>
      </c>
      <c r="O30" s="82"/>
      <c r="P30" s="82">
        <v>0</v>
      </c>
      <c r="Q30" s="14"/>
    </row>
    <row r="31" spans="1:17" x14ac:dyDescent="0.35">
      <c r="A31" s="83"/>
      <c r="B31" s="14"/>
      <c r="C31" s="173" t="s">
        <v>105</v>
      </c>
      <c r="D31" s="82"/>
      <c r="E31" s="82"/>
      <c r="F31" s="14"/>
      <c r="G31" s="14"/>
      <c r="H31" s="82">
        <v>0.99979296214830549</v>
      </c>
      <c r="I31" s="82"/>
      <c r="J31" s="82">
        <v>0.9999993565957378</v>
      </c>
      <c r="K31" s="82"/>
      <c r="L31" s="82">
        <v>0.98731057440625603</v>
      </c>
      <c r="M31" s="82"/>
      <c r="N31" s="82">
        <v>1.2589893352217841E-2</v>
      </c>
      <c r="O31" s="82"/>
      <c r="P31" s="82">
        <v>0.98731047575753828</v>
      </c>
      <c r="Q31" s="14"/>
    </row>
    <row r="32" spans="1:17" x14ac:dyDescent="0.35">
      <c r="A32" s="80"/>
      <c r="B32" s="14"/>
      <c r="C32" s="173" t="s">
        <v>104</v>
      </c>
      <c r="D32" s="82"/>
      <c r="E32" s="82"/>
      <c r="F32" s="14"/>
      <c r="G32" s="14"/>
      <c r="H32" s="14"/>
      <c r="I32" s="14"/>
      <c r="J32" s="82">
        <v>7.9107714291835158E-4</v>
      </c>
      <c r="K32" s="82"/>
      <c r="L32" s="82">
        <v>1.2597954489358468E-2</v>
      </c>
      <c r="M32" s="82"/>
      <c r="N32" s="82"/>
      <c r="O32" s="82"/>
      <c r="P32" s="82">
        <v>1.259789279312685E-2</v>
      </c>
      <c r="Q32" s="14"/>
    </row>
    <row r="33" spans="1:17" x14ac:dyDescent="0.35">
      <c r="A33" s="81"/>
      <c r="D33" s="3"/>
      <c r="E33" s="3"/>
      <c r="P33" s="3"/>
    </row>
    <row r="34" spans="1:17" x14ac:dyDescent="0.35">
      <c r="A34" s="80"/>
      <c r="B34" s="79" t="s">
        <v>103</v>
      </c>
      <c r="C34" s="79"/>
      <c r="D34" s="76" t="s">
        <v>102</v>
      </c>
      <c r="E34" s="76">
        <f>CORREL(B4:B28,D4:D28)</f>
        <v>0.99867020922115957</v>
      </c>
      <c r="F34" s="76" t="s">
        <v>102</v>
      </c>
      <c r="G34" s="76">
        <f>CORREL(B4:B28,F4:F28)</f>
        <v>0.99871479393273133</v>
      </c>
      <c r="H34" s="76" t="s">
        <v>102</v>
      </c>
      <c r="I34" s="76">
        <f>CORREL(B4:B28,H4:H28)</f>
        <v>0.99867000056868604</v>
      </c>
      <c r="J34" s="76" t="s">
        <v>102</v>
      </c>
      <c r="K34" s="78">
        <f>CORREL(B4:B28,J4:J28)</f>
        <v>0.99835824888588942</v>
      </c>
      <c r="L34" s="77" t="s">
        <v>102</v>
      </c>
      <c r="M34" s="186">
        <f>CORREL(B4:B28,L4:L28)</f>
        <v>0.99876873414341016</v>
      </c>
      <c r="N34" s="76" t="s">
        <v>102</v>
      </c>
      <c r="O34" s="76">
        <f>CORREL(B4:B28,N4:N28)</f>
        <v>0.99876873413652401</v>
      </c>
      <c r="P34" s="76" t="s">
        <v>102</v>
      </c>
      <c r="Q34" s="82">
        <f>CORREL(B4:B28,P4:P28)</f>
        <v>0.99876873414340817</v>
      </c>
    </row>
  </sheetData>
  <mergeCells count="2">
    <mergeCell ref="A1:A2"/>
    <mergeCell ref="B3:C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63"/>
  <sheetViews>
    <sheetView topLeftCell="K48" zoomScale="70" zoomScaleNormal="70" workbookViewId="0">
      <selection activeCell="X55" sqref="X55"/>
    </sheetView>
  </sheetViews>
  <sheetFormatPr baseColWidth="10" defaultRowHeight="14.5" x14ac:dyDescent="0.35"/>
  <cols>
    <col min="19" max="19" width="14.26953125" bestFit="1" customWidth="1"/>
    <col min="20" max="20" width="13.1796875" bestFit="1" customWidth="1"/>
    <col min="21" max="21" width="14.453125" customWidth="1"/>
    <col min="22" max="22" width="16.7265625" customWidth="1"/>
    <col min="23" max="23" width="12.453125" bestFit="1" customWidth="1"/>
    <col min="24" max="24" width="14.26953125" bestFit="1" customWidth="1"/>
    <col min="25" max="25" width="13.1796875" bestFit="1" customWidth="1"/>
    <col min="26" max="26" width="14.81640625" bestFit="1" customWidth="1"/>
    <col min="30" max="30" width="14.26953125" bestFit="1" customWidth="1"/>
    <col min="31" max="31" width="13.1796875" bestFit="1" customWidth="1"/>
    <col min="32" max="32" width="13.81640625" customWidth="1"/>
    <col min="33" max="33" width="14.26953125" bestFit="1" customWidth="1"/>
    <col min="34" max="34" width="13.1796875" bestFit="1" customWidth="1"/>
    <col min="35" max="35" width="14.81640625" bestFit="1" customWidth="1"/>
  </cols>
  <sheetData>
    <row r="3" spans="1:29" x14ac:dyDescent="0.35">
      <c r="A3" s="241" t="s">
        <v>41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</row>
    <row r="4" spans="1:29" x14ac:dyDescent="0.35">
      <c r="A4" s="242"/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</row>
    <row r="5" spans="1:29" ht="33" customHeight="1" x14ac:dyDescent="0.5">
      <c r="A5" s="243" t="s">
        <v>37</v>
      </c>
      <c r="B5" s="243"/>
      <c r="C5" s="243" t="s">
        <v>36</v>
      </c>
      <c r="D5" s="243" t="s">
        <v>35</v>
      </c>
      <c r="E5" s="243" t="s">
        <v>34</v>
      </c>
      <c r="F5" s="243"/>
      <c r="G5" s="243"/>
      <c r="H5" s="244" t="s">
        <v>33</v>
      </c>
      <c r="I5" s="244"/>
      <c r="J5" s="244"/>
      <c r="K5" s="244" t="s">
        <v>39</v>
      </c>
      <c r="L5" s="244"/>
      <c r="M5" s="244"/>
      <c r="N5" s="244" t="s">
        <v>31</v>
      </c>
      <c r="O5" s="244"/>
      <c r="P5" s="244"/>
      <c r="Q5" s="244" t="s">
        <v>30</v>
      </c>
      <c r="R5" s="244"/>
      <c r="S5" s="244"/>
      <c r="T5" s="57">
        <v>100</v>
      </c>
      <c r="U5" s="245" t="s">
        <v>9</v>
      </c>
      <c r="V5" s="245"/>
      <c r="W5" s="245"/>
      <c r="Y5" s="33" t="s">
        <v>20</v>
      </c>
      <c r="Z5" s="33" t="s">
        <v>19</v>
      </c>
    </row>
    <row r="6" spans="1:29" x14ac:dyDescent="0.35">
      <c r="A6" s="50" t="s">
        <v>27</v>
      </c>
      <c r="B6" s="50" t="s">
        <v>26</v>
      </c>
      <c r="C6" s="243"/>
      <c r="D6" s="243"/>
      <c r="E6" s="56" t="s">
        <v>12</v>
      </c>
      <c r="F6" s="19" t="s">
        <v>13</v>
      </c>
      <c r="G6" s="19" t="s">
        <v>14</v>
      </c>
      <c r="H6" s="55" t="s">
        <v>12</v>
      </c>
      <c r="I6" s="54" t="s">
        <v>13</v>
      </c>
      <c r="J6" s="54" t="s">
        <v>14</v>
      </c>
      <c r="K6" s="18" t="s">
        <v>12</v>
      </c>
      <c r="L6" s="53" t="s">
        <v>13</v>
      </c>
      <c r="M6" s="53" t="s">
        <v>14</v>
      </c>
      <c r="N6" s="12" t="s">
        <v>12</v>
      </c>
      <c r="O6" s="50" t="s">
        <v>13</v>
      </c>
      <c r="P6" s="50" t="s">
        <v>14</v>
      </c>
      <c r="Q6" s="12" t="s">
        <v>12</v>
      </c>
      <c r="R6" s="50" t="s">
        <v>13</v>
      </c>
      <c r="S6" s="50" t="s">
        <v>14</v>
      </c>
      <c r="T6" s="50"/>
      <c r="U6" s="52" t="s">
        <v>12</v>
      </c>
      <c r="V6" s="51" t="s">
        <v>13</v>
      </c>
      <c r="W6" s="51" t="s">
        <v>14</v>
      </c>
      <c r="Y6" s="10"/>
      <c r="Z6" s="10"/>
    </row>
    <row r="7" spans="1:29" x14ac:dyDescent="0.35">
      <c r="A7" s="10">
        <v>100</v>
      </c>
      <c r="B7" s="10">
        <v>0</v>
      </c>
      <c r="C7" s="47">
        <v>100</v>
      </c>
      <c r="D7" s="246" t="s">
        <v>40</v>
      </c>
      <c r="E7" s="46">
        <v>26.193300000000001</v>
      </c>
      <c r="F7" s="39">
        <v>24.179200000000002</v>
      </c>
      <c r="G7" s="39">
        <v>26.217400000000001</v>
      </c>
      <c r="H7" s="38">
        <v>27.198</v>
      </c>
      <c r="I7" s="38">
        <v>25.1831</v>
      </c>
      <c r="J7" s="38">
        <v>27.221</v>
      </c>
      <c r="K7" s="37">
        <v>27.163399999999999</v>
      </c>
      <c r="L7" s="37">
        <v>25.1464</v>
      </c>
      <c r="M7" s="37">
        <v>27.185700000000001</v>
      </c>
      <c r="N7" s="32">
        <f t="shared" ref="N7:P13" si="0">H7-K7</f>
        <v>3.4600000000001074E-2</v>
      </c>
      <c r="O7" s="32">
        <f t="shared" si="0"/>
        <v>3.6699999999999733E-2</v>
      </c>
      <c r="P7" s="32">
        <f t="shared" si="0"/>
        <v>3.5299999999999443E-2</v>
      </c>
      <c r="Q7" s="32">
        <f t="shared" ref="Q7:S13" si="1">H7-E7</f>
        <v>1.0046999999999997</v>
      </c>
      <c r="R7" s="32">
        <f t="shared" si="1"/>
        <v>1.003899999999998</v>
      </c>
      <c r="S7" s="32">
        <f t="shared" si="1"/>
        <v>1.0035999999999987</v>
      </c>
      <c r="T7" s="35">
        <v>100</v>
      </c>
      <c r="U7" s="36">
        <f t="shared" ref="U7:U13" si="2">(N7/Q7)*T7</f>
        <v>3.4438140738529994</v>
      </c>
      <c r="V7" s="36">
        <f t="shared" ref="V7:V13" si="3">(O7/R7)*T7</f>
        <v>3.6557426038449852</v>
      </c>
      <c r="W7" s="36">
        <f t="shared" ref="W7:W13" si="4">(P7/S7)*T7</f>
        <v>3.517337584695047</v>
      </c>
      <c r="Y7" s="32">
        <f t="shared" ref="Y7:Y13" si="5">AVERAGE(U7:W7)</f>
        <v>3.5389647541310105</v>
      </c>
      <c r="Z7" s="10">
        <f t="shared" ref="Z7:Z13" si="6">STDEVA(U7:W7)</f>
        <v>0.10760681344366586</v>
      </c>
    </row>
    <row r="8" spans="1:29" x14ac:dyDescent="0.35">
      <c r="A8" s="10">
        <v>90</v>
      </c>
      <c r="B8" s="10">
        <v>10</v>
      </c>
      <c r="C8" s="45" t="s">
        <v>25</v>
      </c>
      <c r="D8" s="246"/>
      <c r="E8" s="39">
        <v>21.697399999999998</v>
      </c>
      <c r="F8" s="39">
        <v>25.315200000000001</v>
      </c>
      <c r="G8" s="39">
        <v>24.970500000000001</v>
      </c>
      <c r="H8" s="38">
        <v>22.700500000000002</v>
      </c>
      <c r="I8" s="38">
        <v>26.3156</v>
      </c>
      <c r="J8" s="38">
        <v>25.976299999999998</v>
      </c>
      <c r="K8" s="37">
        <v>22.6662</v>
      </c>
      <c r="L8" s="37">
        <v>26.2806</v>
      </c>
      <c r="M8" s="37">
        <v>25.939599999999999</v>
      </c>
      <c r="N8" s="32">
        <f t="shared" si="0"/>
        <v>3.4300000000001774E-2</v>
      </c>
      <c r="O8" s="32">
        <f t="shared" si="0"/>
        <v>3.5000000000000142E-2</v>
      </c>
      <c r="P8" s="32">
        <f t="shared" si="0"/>
        <v>3.6699999999999733E-2</v>
      </c>
      <c r="Q8" s="32">
        <f t="shared" si="1"/>
        <v>1.0031000000000034</v>
      </c>
      <c r="R8" s="32">
        <f t="shared" si="1"/>
        <v>1.0003999999999991</v>
      </c>
      <c r="S8" s="32">
        <f t="shared" si="1"/>
        <v>1.0057999999999971</v>
      </c>
      <c r="T8" s="35">
        <v>100</v>
      </c>
      <c r="U8" s="36">
        <f t="shared" si="2"/>
        <v>3.4193998604328235</v>
      </c>
      <c r="V8" s="36">
        <f t="shared" si="3"/>
        <v>3.498600559776107</v>
      </c>
      <c r="W8" s="36">
        <f t="shared" si="4"/>
        <v>3.6488367468681484</v>
      </c>
      <c r="Y8" s="32">
        <f t="shared" si="5"/>
        <v>3.5222790556923598</v>
      </c>
      <c r="Z8" s="10">
        <f t="shared" si="6"/>
        <v>0.11653679500881273</v>
      </c>
    </row>
    <row r="9" spans="1:29" x14ac:dyDescent="0.35">
      <c r="A9" s="10">
        <v>80</v>
      </c>
      <c r="B9" s="10">
        <v>20</v>
      </c>
      <c r="C9" s="44" t="s">
        <v>24</v>
      </c>
      <c r="D9" s="246"/>
      <c r="E9" s="39">
        <v>22.873899999999999</v>
      </c>
      <c r="F9" s="39">
        <v>22.608799999999999</v>
      </c>
      <c r="G9" s="39">
        <v>23.642900000000001</v>
      </c>
      <c r="H9" s="38">
        <v>23.874500000000001</v>
      </c>
      <c r="I9" s="38">
        <v>23.61</v>
      </c>
      <c r="J9" s="38">
        <v>24.645299999999999</v>
      </c>
      <c r="K9" s="37">
        <v>23.841000000000001</v>
      </c>
      <c r="L9" s="37">
        <v>23.574400000000001</v>
      </c>
      <c r="M9" s="37">
        <v>24.608599999999999</v>
      </c>
      <c r="N9" s="32">
        <f t="shared" si="0"/>
        <v>3.3500000000000085E-2</v>
      </c>
      <c r="O9" s="32">
        <f t="shared" si="0"/>
        <v>3.5599999999998744E-2</v>
      </c>
      <c r="P9" s="32">
        <f t="shared" si="0"/>
        <v>3.6699999999999733E-2</v>
      </c>
      <c r="Q9" s="32">
        <f t="shared" si="1"/>
        <v>1.0006000000000022</v>
      </c>
      <c r="R9" s="32">
        <f t="shared" si="1"/>
        <v>1.0012000000000008</v>
      </c>
      <c r="S9" s="32">
        <f t="shared" si="1"/>
        <v>1.002399999999998</v>
      </c>
      <c r="T9" s="35">
        <v>100</v>
      </c>
      <c r="U9" s="36">
        <f t="shared" si="2"/>
        <v>3.3479912052768355</v>
      </c>
      <c r="V9" s="36">
        <f t="shared" si="3"/>
        <v>3.5557331202555651</v>
      </c>
      <c r="W9" s="36">
        <f t="shared" si="4"/>
        <v>3.6612130885873708</v>
      </c>
      <c r="Y9" s="32">
        <f t="shared" si="5"/>
        <v>3.5216458047065906</v>
      </c>
      <c r="Z9" s="10">
        <f t="shared" si="6"/>
        <v>0.15936889865074422</v>
      </c>
    </row>
    <row r="10" spans="1:29" x14ac:dyDescent="0.35">
      <c r="A10" s="10">
        <v>70</v>
      </c>
      <c r="B10" s="10">
        <v>30</v>
      </c>
      <c r="C10" s="43" t="s">
        <v>23</v>
      </c>
      <c r="D10" s="246"/>
      <c r="E10" s="39">
        <v>23.752600000000001</v>
      </c>
      <c r="F10" s="39">
        <v>22.2255</v>
      </c>
      <c r="G10" s="39">
        <v>22.810500000000001</v>
      </c>
      <c r="H10" s="38">
        <v>24.7559</v>
      </c>
      <c r="I10" s="38">
        <v>23.225999999999999</v>
      </c>
      <c r="J10" s="38">
        <v>23.8109</v>
      </c>
      <c r="K10" s="37">
        <v>24.720199999999998</v>
      </c>
      <c r="L10" s="37">
        <v>23.188500000000001</v>
      </c>
      <c r="M10" s="37">
        <v>23.7742</v>
      </c>
      <c r="N10" s="32">
        <f t="shared" si="0"/>
        <v>3.5700000000002063E-2</v>
      </c>
      <c r="O10" s="32">
        <f t="shared" si="0"/>
        <v>3.7499999999997868E-2</v>
      </c>
      <c r="P10" s="32">
        <f t="shared" si="0"/>
        <v>3.6699999999999733E-2</v>
      </c>
      <c r="Q10" s="32">
        <f t="shared" si="1"/>
        <v>1.0032999999999994</v>
      </c>
      <c r="R10" s="32">
        <f t="shared" si="1"/>
        <v>1.0004999999999988</v>
      </c>
      <c r="S10" s="32">
        <f t="shared" si="1"/>
        <v>1.0003999999999991</v>
      </c>
      <c r="T10" s="35">
        <v>100</v>
      </c>
      <c r="U10" s="36">
        <f t="shared" si="2"/>
        <v>3.5582577494270988</v>
      </c>
      <c r="V10" s="36">
        <f t="shared" si="3"/>
        <v>3.7481259370312756</v>
      </c>
      <c r="W10" s="36">
        <f t="shared" si="4"/>
        <v>3.6685325869651906</v>
      </c>
      <c r="Y10" s="32">
        <f t="shared" si="5"/>
        <v>3.6583054244745217</v>
      </c>
      <c r="Z10" s="10">
        <f t="shared" si="6"/>
        <v>9.5346359686574428E-2</v>
      </c>
    </row>
    <row r="11" spans="1:29" x14ac:dyDescent="0.35">
      <c r="A11" s="10">
        <v>60</v>
      </c>
      <c r="B11" s="10">
        <v>40</v>
      </c>
      <c r="C11" s="42" t="s">
        <v>22</v>
      </c>
      <c r="D11" s="246"/>
      <c r="E11" s="39">
        <v>20.428699999999999</v>
      </c>
      <c r="F11" s="39">
        <v>23.991099999999999</v>
      </c>
      <c r="G11" s="39">
        <v>24.5303</v>
      </c>
      <c r="H11" s="38">
        <v>21.430199999999999</v>
      </c>
      <c r="I11" s="38">
        <v>24.994</v>
      </c>
      <c r="J11" s="38">
        <v>25.534099999999999</v>
      </c>
      <c r="K11" s="37">
        <v>21.392600000000002</v>
      </c>
      <c r="L11" s="37">
        <v>24.956</v>
      </c>
      <c r="M11" s="37">
        <v>25.498699999999999</v>
      </c>
      <c r="N11" s="32">
        <f t="shared" si="0"/>
        <v>3.7599999999997635E-2</v>
      </c>
      <c r="O11" s="32">
        <f t="shared" si="0"/>
        <v>3.8000000000000256E-2</v>
      </c>
      <c r="P11" s="32">
        <f t="shared" si="0"/>
        <v>3.539999999999921E-2</v>
      </c>
      <c r="Q11" s="32">
        <f t="shared" si="1"/>
        <v>1.0015000000000001</v>
      </c>
      <c r="R11" s="32">
        <f t="shared" si="1"/>
        <v>1.0029000000000003</v>
      </c>
      <c r="S11" s="32">
        <f t="shared" si="1"/>
        <v>1.0037999999999982</v>
      </c>
      <c r="T11" s="35">
        <v>100</v>
      </c>
      <c r="U11" s="36">
        <f t="shared" si="2"/>
        <v>3.75436844732877</v>
      </c>
      <c r="V11" s="36">
        <f t="shared" si="3"/>
        <v>3.7890118655898135</v>
      </c>
      <c r="W11" s="36">
        <f t="shared" si="4"/>
        <v>3.5265989240883915</v>
      </c>
      <c r="Y11" s="32">
        <f t="shared" si="5"/>
        <v>3.6899930790023254</v>
      </c>
      <c r="Z11" s="10">
        <f t="shared" si="6"/>
        <v>0.14255973836336569</v>
      </c>
    </row>
    <row r="12" spans="1:29" x14ac:dyDescent="0.35">
      <c r="A12" s="10">
        <v>50</v>
      </c>
      <c r="B12" s="10">
        <v>50</v>
      </c>
      <c r="C12" s="41" t="s">
        <v>21</v>
      </c>
      <c r="D12" s="246"/>
      <c r="E12" s="39">
        <v>23.479399999999998</v>
      </c>
      <c r="F12" s="39">
        <v>24.2211</v>
      </c>
      <c r="G12" s="39">
        <v>22.013100000000001</v>
      </c>
      <c r="H12" s="38">
        <v>24.480599999999999</v>
      </c>
      <c r="I12" s="38">
        <v>25.2258</v>
      </c>
      <c r="J12" s="38">
        <v>23.0185</v>
      </c>
      <c r="K12" s="37">
        <v>24.4299</v>
      </c>
      <c r="L12" s="37">
        <v>25.1891</v>
      </c>
      <c r="M12" s="37">
        <v>22.980899999999998</v>
      </c>
      <c r="N12" s="32">
        <f t="shared" si="0"/>
        <v>5.0699999999999079E-2</v>
      </c>
      <c r="O12" s="32">
        <f t="shared" si="0"/>
        <v>3.6699999999999733E-2</v>
      </c>
      <c r="P12" s="32">
        <f t="shared" si="0"/>
        <v>3.7600000000001188E-2</v>
      </c>
      <c r="Q12" s="32">
        <f t="shared" si="1"/>
        <v>1.0012000000000008</v>
      </c>
      <c r="R12" s="32">
        <f t="shared" si="1"/>
        <v>1.0046999999999997</v>
      </c>
      <c r="S12" s="32">
        <f t="shared" si="1"/>
        <v>1.0053999999999981</v>
      </c>
      <c r="T12" s="35">
        <v>100</v>
      </c>
      <c r="U12" s="36">
        <f t="shared" si="2"/>
        <v>5.063923292049445</v>
      </c>
      <c r="V12" s="36">
        <f t="shared" si="3"/>
        <v>3.6528316910520298</v>
      </c>
      <c r="W12" s="36">
        <f t="shared" si="4"/>
        <v>3.7398050527154627</v>
      </c>
      <c r="Y12" s="32">
        <f t="shared" si="5"/>
        <v>4.1521866786056458</v>
      </c>
      <c r="Z12" s="10">
        <f t="shared" si="6"/>
        <v>0.7907836813125535</v>
      </c>
    </row>
    <row r="13" spans="1:29" x14ac:dyDescent="0.35">
      <c r="A13" s="10">
        <v>0</v>
      </c>
      <c r="B13" s="10">
        <v>100</v>
      </c>
      <c r="C13" s="40">
        <v>100</v>
      </c>
      <c r="D13" s="246"/>
      <c r="E13" s="39">
        <v>24.2105</v>
      </c>
      <c r="F13" s="39">
        <v>21.810700000000001</v>
      </c>
      <c r="G13" s="39">
        <v>22.967500000000001</v>
      </c>
      <c r="H13" s="38">
        <v>25.2148</v>
      </c>
      <c r="I13" s="38">
        <v>22.8125</v>
      </c>
      <c r="J13" s="38">
        <v>23.973400000000002</v>
      </c>
      <c r="K13" s="37">
        <v>25.178799999999999</v>
      </c>
      <c r="L13" s="37">
        <v>22.778099999999998</v>
      </c>
      <c r="M13" s="37">
        <v>23.936399999999999</v>
      </c>
      <c r="N13" s="32">
        <f t="shared" si="0"/>
        <v>3.6000000000001364E-2</v>
      </c>
      <c r="O13" s="32">
        <f t="shared" si="0"/>
        <v>3.440000000000154E-2</v>
      </c>
      <c r="P13" s="32">
        <f t="shared" si="0"/>
        <v>3.7000000000002586E-2</v>
      </c>
      <c r="Q13" s="32">
        <f t="shared" si="1"/>
        <v>1.0043000000000006</v>
      </c>
      <c r="R13" s="32">
        <f t="shared" si="1"/>
        <v>1.0017999999999994</v>
      </c>
      <c r="S13" s="32">
        <f t="shared" si="1"/>
        <v>1.0059000000000005</v>
      </c>
      <c r="T13" s="35">
        <v>100</v>
      </c>
      <c r="U13" s="36">
        <f t="shared" si="2"/>
        <v>3.5845862790004324</v>
      </c>
      <c r="V13" s="36">
        <f t="shared" si="3"/>
        <v>3.4338191255741233</v>
      </c>
      <c r="W13" s="36">
        <f t="shared" si="4"/>
        <v>3.6782980415550823</v>
      </c>
      <c r="Y13" s="32">
        <f t="shared" si="5"/>
        <v>3.565567815376546</v>
      </c>
      <c r="Z13" s="10">
        <f t="shared" si="6"/>
        <v>0.12334407792336861</v>
      </c>
    </row>
    <row r="14" spans="1:29" x14ac:dyDescent="0.35">
      <c r="X14" s="29" t="s">
        <v>18</v>
      </c>
      <c r="Y14" s="31">
        <f>AVERAGE(Y7:Y13)</f>
        <v>3.6641346588555712</v>
      </c>
      <c r="Z14" s="30"/>
    </row>
    <row r="15" spans="1:29" x14ac:dyDescent="0.35">
      <c r="X15" s="29" t="s">
        <v>17</v>
      </c>
      <c r="Y15" s="28">
        <f>STDEVA(Y7:Y13)</f>
        <v>0.2253539531624805</v>
      </c>
    </row>
    <row r="16" spans="1:29" x14ac:dyDescent="0.35">
      <c r="A16" s="241" t="s">
        <v>10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</row>
    <row r="17" spans="1:35" x14ac:dyDescent="0.35">
      <c r="A17" s="242"/>
      <c r="B17" s="242"/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2"/>
    </row>
    <row r="18" spans="1:35" ht="26.25" customHeight="1" x14ac:dyDescent="0.5">
      <c r="A18" s="243" t="s">
        <v>37</v>
      </c>
      <c r="B18" s="243"/>
      <c r="C18" s="243" t="s">
        <v>36</v>
      </c>
      <c r="D18" s="243" t="s">
        <v>35</v>
      </c>
      <c r="E18" s="243" t="s">
        <v>34</v>
      </c>
      <c r="F18" s="243"/>
      <c r="G18" s="243"/>
      <c r="H18" s="244" t="s">
        <v>33</v>
      </c>
      <c r="I18" s="244"/>
      <c r="J18" s="244"/>
      <c r="K18" s="244" t="s">
        <v>39</v>
      </c>
      <c r="L18" s="244"/>
      <c r="M18" s="244"/>
      <c r="N18" s="245" t="s">
        <v>9</v>
      </c>
      <c r="O18" s="245"/>
      <c r="P18" s="245"/>
      <c r="Q18" s="57">
        <v>100</v>
      </c>
      <c r="R18" s="244" t="s">
        <v>38</v>
      </c>
      <c r="S18" s="244"/>
      <c r="T18" s="244"/>
      <c r="U18" s="244" t="s">
        <v>30</v>
      </c>
      <c r="V18" s="244"/>
      <c r="W18" s="244"/>
      <c r="X18" s="249" t="s">
        <v>29</v>
      </c>
      <c r="Y18" s="249"/>
      <c r="Z18" s="249"/>
      <c r="AA18" s="251" t="s">
        <v>10</v>
      </c>
      <c r="AB18" s="251"/>
      <c r="AC18" s="251"/>
      <c r="AE18" s="33" t="s">
        <v>20</v>
      </c>
      <c r="AF18" s="33" t="s">
        <v>19</v>
      </c>
    </row>
    <row r="19" spans="1:35" x14ac:dyDescent="0.35">
      <c r="A19" s="50" t="s">
        <v>27</v>
      </c>
      <c r="B19" s="50" t="s">
        <v>26</v>
      </c>
      <c r="C19" s="243"/>
      <c r="D19" s="243"/>
      <c r="E19" s="56" t="s">
        <v>12</v>
      </c>
      <c r="F19" s="19" t="s">
        <v>13</v>
      </c>
      <c r="G19" s="19" t="s">
        <v>14</v>
      </c>
      <c r="H19" s="55" t="s">
        <v>12</v>
      </c>
      <c r="I19" s="54" t="s">
        <v>13</v>
      </c>
      <c r="J19" s="54" t="s">
        <v>14</v>
      </c>
      <c r="K19" s="18" t="s">
        <v>12</v>
      </c>
      <c r="L19" s="53" t="s">
        <v>13</v>
      </c>
      <c r="M19" s="53" t="s">
        <v>14</v>
      </c>
      <c r="N19" s="52" t="s">
        <v>12</v>
      </c>
      <c r="O19" s="51" t="s">
        <v>13</v>
      </c>
      <c r="P19" s="51" t="s">
        <v>14</v>
      </c>
      <c r="Q19" s="50"/>
      <c r="R19" s="12" t="s">
        <v>12</v>
      </c>
      <c r="S19" s="50" t="s">
        <v>13</v>
      </c>
      <c r="T19" s="50" t="s">
        <v>14</v>
      </c>
      <c r="U19" s="12" t="s">
        <v>12</v>
      </c>
      <c r="V19" s="50" t="s">
        <v>13</v>
      </c>
      <c r="W19" s="50" t="s">
        <v>14</v>
      </c>
      <c r="X19" s="12" t="s">
        <v>12</v>
      </c>
      <c r="Y19" s="50" t="s">
        <v>13</v>
      </c>
      <c r="Z19" s="62" t="s">
        <v>14</v>
      </c>
      <c r="AA19" s="61" t="s">
        <v>12</v>
      </c>
      <c r="AB19" s="60" t="s">
        <v>13</v>
      </c>
      <c r="AC19" s="60" t="s">
        <v>14</v>
      </c>
      <c r="AE19" s="10"/>
      <c r="AF19" s="10"/>
    </row>
    <row r="20" spans="1:35" x14ac:dyDescent="0.35">
      <c r="A20" s="10">
        <v>100</v>
      </c>
      <c r="B20" s="10">
        <v>0</v>
      </c>
      <c r="C20" s="47">
        <v>100</v>
      </c>
      <c r="D20" s="246" t="str">
        <f>D7</f>
        <v>AGUACATE</v>
      </c>
      <c r="E20" s="46">
        <v>12.9306</v>
      </c>
      <c r="F20" s="39">
        <v>21.601500000000001</v>
      </c>
      <c r="G20" s="39">
        <v>16.163900000000002</v>
      </c>
      <c r="H20" s="38">
        <v>13.9366</v>
      </c>
      <c r="I20" s="38">
        <v>22.6099</v>
      </c>
      <c r="J20" s="38">
        <v>17.1722</v>
      </c>
      <c r="K20" s="37">
        <v>12.957100000000001</v>
      </c>
      <c r="L20" s="37">
        <v>21.624300000000002</v>
      </c>
      <c r="M20" s="37">
        <v>16.189699999999998</v>
      </c>
      <c r="N20" s="36">
        <f t="shared" ref="N20:P26" si="7">U7</f>
        <v>3.4438140738529994</v>
      </c>
      <c r="O20" s="36">
        <f t="shared" si="7"/>
        <v>3.6557426038449852</v>
      </c>
      <c r="P20" s="36">
        <f t="shared" si="7"/>
        <v>3.517337584695047</v>
      </c>
      <c r="Q20" s="35">
        <v>100</v>
      </c>
      <c r="R20" s="32">
        <f t="shared" ref="R20:T26" si="8">K20-E20</f>
        <v>2.6500000000000412E-2</v>
      </c>
      <c r="S20" s="32">
        <f t="shared" si="8"/>
        <v>2.2800000000000153E-2</v>
      </c>
      <c r="T20" s="32">
        <f t="shared" si="8"/>
        <v>2.5799999999996714E-2</v>
      </c>
      <c r="U20" s="32">
        <f t="shared" ref="U20:W26" si="9">H20-E20</f>
        <v>1.0060000000000002</v>
      </c>
      <c r="V20" s="32">
        <f t="shared" si="9"/>
        <v>1.0083999999999982</v>
      </c>
      <c r="W20" s="32">
        <f t="shared" si="9"/>
        <v>1.0082999999999984</v>
      </c>
      <c r="X20" s="32">
        <f t="shared" ref="X20:X26" si="10">Q20-N20</f>
        <v>96.556185926146995</v>
      </c>
      <c r="Y20" s="32">
        <f t="shared" ref="Y20:Y26" si="11">Q20-O20</f>
        <v>96.344257396155015</v>
      </c>
      <c r="Z20" s="59">
        <f t="shared" ref="Z20:Z26" si="12">Q20-P20</f>
        <v>96.482662415304958</v>
      </c>
      <c r="AA20" s="58">
        <f t="shared" ref="AA20:AA26" si="13">(R20/U20)*Q20*(Q20/X20)</f>
        <v>2.7281471463969957</v>
      </c>
      <c r="AB20" s="58">
        <f t="shared" ref="AB20:AB26" si="14">(S20/V20)*Q20*(Q20/Y20)</f>
        <v>2.3468005232474214</v>
      </c>
      <c r="AC20" s="58">
        <f t="shared" ref="AC20:AC26" si="15">(T20/W20)*Q20*(Q20/Z20)</f>
        <v>2.6520435994174845</v>
      </c>
      <c r="AE20" s="32">
        <f t="shared" ref="AE20:AE26" si="16">AVERAGE(AA20:AC20)</f>
        <v>2.575663756353967</v>
      </c>
      <c r="AF20" s="10">
        <f t="shared" ref="AF20:AF26" si="17">STDEVA(AA20:AC20)</f>
        <v>0.20182101492833077</v>
      </c>
    </row>
    <row r="21" spans="1:35" x14ac:dyDescent="0.35">
      <c r="A21" s="10">
        <v>90</v>
      </c>
      <c r="B21" s="10">
        <v>10</v>
      </c>
      <c r="C21" s="45" t="s">
        <v>25</v>
      </c>
      <c r="D21" s="246"/>
      <c r="E21" s="39">
        <v>22.021699999999999</v>
      </c>
      <c r="F21" s="39">
        <v>18.283100000000001</v>
      </c>
      <c r="G21" s="39">
        <v>35.155000000000001</v>
      </c>
      <c r="H21" s="38">
        <v>23.0276</v>
      </c>
      <c r="I21" s="38">
        <v>19.286000000000001</v>
      </c>
      <c r="J21" s="38">
        <v>36.1554</v>
      </c>
      <c r="K21" s="37">
        <v>22.049600000000002</v>
      </c>
      <c r="L21" s="37">
        <v>18.313600000000001</v>
      </c>
      <c r="M21" s="37">
        <v>35.181800000000003</v>
      </c>
      <c r="N21" s="36">
        <f t="shared" si="7"/>
        <v>3.4193998604328235</v>
      </c>
      <c r="O21" s="36">
        <f t="shared" si="7"/>
        <v>3.498600559776107</v>
      </c>
      <c r="P21" s="36">
        <f t="shared" si="7"/>
        <v>3.6488367468681484</v>
      </c>
      <c r="Q21" s="35">
        <v>100</v>
      </c>
      <c r="R21" s="32">
        <f t="shared" si="8"/>
        <v>2.7900000000002478E-2</v>
      </c>
      <c r="S21" s="32">
        <f t="shared" si="8"/>
        <v>3.0499999999999972E-2</v>
      </c>
      <c r="T21" s="32">
        <f t="shared" si="8"/>
        <v>2.6800000000001489E-2</v>
      </c>
      <c r="U21" s="32">
        <f t="shared" si="9"/>
        <v>1.0059000000000005</v>
      </c>
      <c r="V21" s="32">
        <f t="shared" si="9"/>
        <v>1.0029000000000003</v>
      </c>
      <c r="W21" s="32">
        <f t="shared" si="9"/>
        <v>1.0003999999999991</v>
      </c>
      <c r="X21" s="32">
        <f t="shared" si="10"/>
        <v>96.580600139567181</v>
      </c>
      <c r="Y21" s="32">
        <f t="shared" si="11"/>
        <v>96.501399440223892</v>
      </c>
      <c r="Z21" s="59">
        <f t="shared" si="12"/>
        <v>96.351163253131858</v>
      </c>
      <c r="AA21" s="58">
        <f t="shared" si="13"/>
        <v>2.871835074793085</v>
      </c>
      <c r="AB21" s="58">
        <f t="shared" si="14"/>
        <v>3.1514367604714888</v>
      </c>
      <c r="AC21" s="58">
        <f t="shared" si="15"/>
        <v>2.7803799540963223</v>
      </c>
      <c r="AE21" s="32">
        <f t="shared" si="16"/>
        <v>2.9345505964536316</v>
      </c>
      <c r="AF21" s="10">
        <f t="shared" si="17"/>
        <v>0.19331506894756123</v>
      </c>
    </row>
    <row r="22" spans="1:35" x14ac:dyDescent="0.35">
      <c r="A22" s="10">
        <v>80</v>
      </c>
      <c r="B22" s="10">
        <v>20</v>
      </c>
      <c r="C22" s="44" t="s">
        <v>24</v>
      </c>
      <c r="D22" s="246"/>
      <c r="E22" s="39">
        <v>43.0672</v>
      </c>
      <c r="F22" s="39">
        <v>13.5024</v>
      </c>
      <c r="G22" s="39">
        <v>23.783899999999999</v>
      </c>
      <c r="H22" s="38">
        <v>44.067900000000002</v>
      </c>
      <c r="I22" s="38">
        <v>14.509399999999999</v>
      </c>
      <c r="J22" s="38">
        <v>24.788599999999999</v>
      </c>
      <c r="K22" s="37">
        <v>43.098199999999999</v>
      </c>
      <c r="L22" s="37">
        <v>13.5365</v>
      </c>
      <c r="M22" s="37">
        <v>23.8171</v>
      </c>
      <c r="N22" s="36">
        <f t="shared" si="7"/>
        <v>3.3479912052768355</v>
      </c>
      <c r="O22" s="36">
        <f t="shared" si="7"/>
        <v>3.5557331202555651</v>
      </c>
      <c r="P22" s="36">
        <f t="shared" si="7"/>
        <v>3.6612130885873708</v>
      </c>
      <c r="Q22" s="35">
        <v>100</v>
      </c>
      <c r="R22" s="32">
        <f t="shared" si="8"/>
        <v>3.0999999999998806E-2</v>
      </c>
      <c r="S22" s="32">
        <f t="shared" si="8"/>
        <v>3.4100000000000463E-2</v>
      </c>
      <c r="T22" s="32">
        <f t="shared" si="8"/>
        <v>3.3200000000000784E-2</v>
      </c>
      <c r="U22" s="32">
        <f t="shared" si="9"/>
        <v>1.0007000000000019</v>
      </c>
      <c r="V22" s="32">
        <f t="shared" si="9"/>
        <v>1.0069999999999997</v>
      </c>
      <c r="W22" s="32">
        <f t="shared" si="9"/>
        <v>1.0046999999999997</v>
      </c>
      <c r="X22" s="32">
        <f t="shared" si="10"/>
        <v>96.652008794723159</v>
      </c>
      <c r="Y22" s="32">
        <f t="shared" si="11"/>
        <v>96.444266879744433</v>
      </c>
      <c r="Z22" s="59">
        <f t="shared" si="12"/>
        <v>96.338786911412626</v>
      </c>
      <c r="AA22" s="58">
        <f t="shared" si="13"/>
        <v>3.2051392998118922</v>
      </c>
      <c r="AB22" s="58">
        <f t="shared" si="14"/>
        <v>3.5111427957899126</v>
      </c>
      <c r="AC22" s="58">
        <f t="shared" si="15"/>
        <v>3.4300504518068986</v>
      </c>
      <c r="AE22" s="32">
        <f t="shared" si="16"/>
        <v>3.3821108491362346</v>
      </c>
      <c r="AF22" s="10">
        <f t="shared" si="17"/>
        <v>0.15853450418082007</v>
      </c>
    </row>
    <row r="23" spans="1:35" x14ac:dyDescent="0.35">
      <c r="A23" s="10">
        <v>70</v>
      </c>
      <c r="B23" s="10">
        <v>30</v>
      </c>
      <c r="C23" s="43" t="s">
        <v>23</v>
      </c>
      <c r="D23" s="246"/>
      <c r="E23" s="39">
        <v>15.0307</v>
      </c>
      <c r="F23" s="39">
        <v>14.951499999999999</v>
      </c>
      <c r="G23" s="39">
        <v>22.816400000000002</v>
      </c>
      <c r="H23" s="38">
        <v>16.0398</v>
      </c>
      <c r="I23" s="38">
        <v>15.9526</v>
      </c>
      <c r="J23" s="38">
        <v>23.8171</v>
      </c>
      <c r="K23" s="37">
        <v>15.0693</v>
      </c>
      <c r="L23" s="37">
        <v>14.9902</v>
      </c>
      <c r="M23" s="37">
        <v>22.853899999999999</v>
      </c>
      <c r="N23" s="36">
        <f t="shared" si="7"/>
        <v>3.5582577494270988</v>
      </c>
      <c r="O23" s="36">
        <f t="shared" si="7"/>
        <v>3.7481259370312756</v>
      </c>
      <c r="P23" s="36">
        <f t="shared" si="7"/>
        <v>3.6685325869651906</v>
      </c>
      <c r="Q23" s="35">
        <v>100</v>
      </c>
      <c r="R23" s="32">
        <f t="shared" si="8"/>
        <v>3.8600000000000634E-2</v>
      </c>
      <c r="S23" s="32">
        <f t="shared" si="8"/>
        <v>3.8700000000000401E-2</v>
      </c>
      <c r="T23" s="32">
        <f t="shared" si="8"/>
        <v>3.7499999999997868E-2</v>
      </c>
      <c r="U23" s="32">
        <f t="shared" si="9"/>
        <v>1.0091000000000001</v>
      </c>
      <c r="V23" s="32">
        <f t="shared" si="9"/>
        <v>1.001100000000001</v>
      </c>
      <c r="W23" s="32">
        <f t="shared" si="9"/>
        <v>1.0006999999999984</v>
      </c>
      <c r="X23" s="32">
        <f t="shared" si="10"/>
        <v>96.441742250572901</v>
      </c>
      <c r="Y23" s="32">
        <f t="shared" si="11"/>
        <v>96.251874062968724</v>
      </c>
      <c r="Z23" s="59">
        <f t="shared" si="12"/>
        <v>96.331467413034815</v>
      </c>
      <c r="AA23" s="58">
        <f t="shared" si="13"/>
        <v>3.9663227506909848</v>
      </c>
      <c r="AB23" s="58">
        <f t="shared" si="14"/>
        <v>4.0162830232538891</v>
      </c>
      <c r="AC23" s="58">
        <f t="shared" si="15"/>
        <v>3.8900859053117443</v>
      </c>
      <c r="AE23" s="32">
        <f t="shared" si="16"/>
        <v>3.9575638930855397</v>
      </c>
      <c r="AF23" s="10">
        <f t="shared" si="17"/>
        <v>6.3552862517279707E-2</v>
      </c>
    </row>
    <row r="24" spans="1:35" x14ac:dyDescent="0.35">
      <c r="A24" s="10">
        <v>60</v>
      </c>
      <c r="B24" s="10">
        <v>40</v>
      </c>
      <c r="C24" s="42" t="s">
        <v>22</v>
      </c>
      <c r="D24" s="246"/>
      <c r="E24" s="39">
        <v>22.149799999999999</v>
      </c>
      <c r="F24" s="39">
        <v>16.2028</v>
      </c>
      <c r="G24" s="39">
        <v>22.255400000000002</v>
      </c>
      <c r="H24" s="38">
        <v>23.156199999999998</v>
      </c>
      <c r="I24" s="38">
        <v>17.205200000000001</v>
      </c>
      <c r="J24" s="38">
        <v>23.259</v>
      </c>
      <c r="K24" s="37">
        <v>22.191299999999998</v>
      </c>
      <c r="L24" s="37">
        <v>16.2453</v>
      </c>
      <c r="M24" s="37">
        <v>22.297499999999999</v>
      </c>
      <c r="N24" s="36">
        <f t="shared" si="7"/>
        <v>3.75436844732877</v>
      </c>
      <c r="O24" s="36">
        <f t="shared" si="7"/>
        <v>3.7890118655898135</v>
      </c>
      <c r="P24" s="36">
        <f t="shared" si="7"/>
        <v>3.5265989240883915</v>
      </c>
      <c r="Q24" s="35">
        <v>100</v>
      </c>
      <c r="R24" s="32">
        <f t="shared" si="8"/>
        <v>4.1499999999999204E-2</v>
      </c>
      <c r="S24" s="32">
        <f t="shared" si="8"/>
        <v>4.2500000000000426E-2</v>
      </c>
      <c r="T24" s="32">
        <f t="shared" si="8"/>
        <v>4.2099999999997806E-2</v>
      </c>
      <c r="U24" s="32">
        <f t="shared" si="9"/>
        <v>1.0063999999999993</v>
      </c>
      <c r="V24" s="32">
        <f t="shared" si="9"/>
        <v>1.0024000000000015</v>
      </c>
      <c r="W24" s="32">
        <f t="shared" si="9"/>
        <v>1.0035999999999987</v>
      </c>
      <c r="X24" s="32">
        <f t="shared" si="10"/>
        <v>96.245631552671227</v>
      </c>
      <c r="Y24" s="32">
        <f t="shared" si="11"/>
        <v>96.210988134410186</v>
      </c>
      <c r="Z24" s="59">
        <f t="shared" si="12"/>
        <v>96.47340107591161</v>
      </c>
      <c r="AA24" s="58">
        <f t="shared" si="13"/>
        <v>4.2844634468047644</v>
      </c>
      <c r="AB24" s="58">
        <f t="shared" si="14"/>
        <v>4.4067985409998256</v>
      </c>
      <c r="AC24" s="58">
        <f t="shared" si="15"/>
        <v>4.3482434734334561</v>
      </c>
      <c r="AE24" s="32">
        <f t="shared" si="16"/>
        <v>4.3465018204126826</v>
      </c>
      <c r="AF24" s="10">
        <f t="shared" si="17"/>
        <v>6.1186140868355152E-2</v>
      </c>
    </row>
    <row r="25" spans="1:35" x14ac:dyDescent="0.35">
      <c r="A25" s="10">
        <v>50</v>
      </c>
      <c r="B25" s="10">
        <v>50</v>
      </c>
      <c r="C25" s="41" t="s">
        <v>21</v>
      </c>
      <c r="D25" s="246"/>
      <c r="E25" s="39">
        <v>14.450100000000001</v>
      </c>
      <c r="F25" s="39">
        <v>14.5716</v>
      </c>
      <c r="G25" s="39">
        <v>22.287199999999999</v>
      </c>
      <c r="H25" s="38">
        <v>15.456799999999999</v>
      </c>
      <c r="I25" s="38">
        <v>15.5731</v>
      </c>
      <c r="J25" s="38">
        <v>23.296099999999999</v>
      </c>
      <c r="K25" s="37">
        <v>14.4978</v>
      </c>
      <c r="L25" s="37">
        <v>14.619199999999999</v>
      </c>
      <c r="M25" s="37">
        <v>22.333400000000001</v>
      </c>
      <c r="N25" s="36">
        <f t="shared" si="7"/>
        <v>5.063923292049445</v>
      </c>
      <c r="O25" s="36">
        <f t="shared" si="7"/>
        <v>3.6528316910520298</v>
      </c>
      <c r="P25" s="36">
        <f t="shared" si="7"/>
        <v>3.7398050527154627</v>
      </c>
      <c r="Q25" s="35">
        <v>100</v>
      </c>
      <c r="R25" s="32">
        <f t="shared" si="8"/>
        <v>4.7699999999998965E-2</v>
      </c>
      <c r="S25" s="32">
        <f t="shared" si="8"/>
        <v>4.7599999999999199E-2</v>
      </c>
      <c r="T25" s="32">
        <f t="shared" si="8"/>
        <v>4.6200000000002461E-2</v>
      </c>
      <c r="U25" s="32">
        <f t="shared" si="9"/>
        <v>1.0066999999999986</v>
      </c>
      <c r="V25" s="32">
        <f t="shared" si="9"/>
        <v>1.0015000000000001</v>
      </c>
      <c r="W25" s="32">
        <f t="shared" si="9"/>
        <v>1.0089000000000006</v>
      </c>
      <c r="X25" s="32">
        <f t="shared" si="10"/>
        <v>94.936076707950548</v>
      </c>
      <c r="Y25" s="32">
        <f t="shared" si="11"/>
        <v>96.347168308947971</v>
      </c>
      <c r="Z25" s="59">
        <f t="shared" si="12"/>
        <v>96.260194947284532</v>
      </c>
      <c r="AA25" s="58">
        <f t="shared" si="13"/>
        <v>4.9909937976315124</v>
      </c>
      <c r="AB25" s="58">
        <f t="shared" si="14"/>
        <v>4.9330673411369705</v>
      </c>
      <c r="AC25" s="58">
        <f t="shared" si="15"/>
        <v>4.7571529690776373</v>
      </c>
      <c r="AE25" s="32">
        <f t="shared" si="16"/>
        <v>4.893738035948707</v>
      </c>
      <c r="AF25" s="10">
        <f t="shared" si="17"/>
        <v>0.12178045393097531</v>
      </c>
    </row>
    <row r="26" spans="1:35" x14ac:dyDescent="0.35">
      <c r="A26" s="10">
        <v>0</v>
      </c>
      <c r="B26" s="10">
        <v>100</v>
      </c>
      <c r="C26" s="40">
        <v>100</v>
      </c>
      <c r="D26" s="246"/>
      <c r="E26" s="39">
        <v>19.6799</v>
      </c>
      <c r="F26" s="39">
        <v>22.407900000000001</v>
      </c>
      <c r="G26" s="39">
        <v>22.7471</v>
      </c>
      <c r="H26" s="38">
        <v>20.6813</v>
      </c>
      <c r="I26" s="38">
        <v>23.412500000000001</v>
      </c>
      <c r="J26" s="38">
        <v>23.7563</v>
      </c>
      <c r="K26" s="37">
        <v>19.747199999999999</v>
      </c>
      <c r="L26" s="37">
        <v>22.474599999999999</v>
      </c>
      <c r="M26" s="37">
        <v>22.815300000000001</v>
      </c>
      <c r="N26" s="36">
        <f t="shared" si="7"/>
        <v>3.5845862790004324</v>
      </c>
      <c r="O26" s="36">
        <f t="shared" si="7"/>
        <v>3.4338191255741233</v>
      </c>
      <c r="P26" s="36">
        <f t="shared" si="7"/>
        <v>3.6782980415550823</v>
      </c>
      <c r="Q26" s="35">
        <v>100</v>
      </c>
      <c r="R26" s="32">
        <f t="shared" si="8"/>
        <v>6.7299999999999471E-2</v>
      </c>
      <c r="S26" s="32">
        <f t="shared" si="8"/>
        <v>6.6699999999997317E-2</v>
      </c>
      <c r="T26" s="32">
        <f t="shared" si="8"/>
        <v>6.8200000000000927E-2</v>
      </c>
      <c r="U26" s="32">
        <f t="shared" si="9"/>
        <v>1.0014000000000003</v>
      </c>
      <c r="V26" s="32">
        <f t="shared" si="9"/>
        <v>1.0045999999999999</v>
      </c>
      <c r="W26" s="32">
        <f t="shared" si="9"/>
        <v>1.0091999999999999</v>
      </c>
      <c r="X26" s="32">
        <f t="shared" si="10"/>
        <v>96.415413720999567</v>
      </c>
      <c r="Y26" s="32">
        <f t="shared" si="11"/>
        <v>96.566180874425882</v>
      </c>
      <c r="Z26" s="59">
        <f t="shared" si="12"/>
        <v>96.321701958444919</v>
      </c>
      <c r="AA26" s="58">
        <f t="shared" si="13"/>
        <v>6.9704530769387532</v>
      </c>
      <c r="AB26" s="58">
        <f t="shared" si="14"/>
        <v>6.8755525286594033</v>
      </c>
      <c r="AC26" s="58">
        <f t="shared" si="15"/>
        <v>7.015893454079535</v>
      </c>
      <c r="AE26" s="32">
        <f t="shared" si="16"/>
        <v>6.9539663532258968</v>
      </c>
      <c r="AF26" s="10">
        <f t="shared" si="17"/>
        <v>7.1608329690286618E-2</v>
      </c>
    </row>
    <row r="27" spans="1:35" x14ac:dyDescent="0.35">
      <c r="AD27" s="29" t="s">
        <v>18</v>
      </c>
      <c r="AE27" s="31">
        <f>AVERAGE(AE20:AE26)</f>
        <v>4.1491564720880945</v>
      </c>
    </row>
    <row r="28" spans="1:35" x14ac:dyDescent="0.35">
      <c r="AD28" s="29" t="s">
        <v>17</v>
      </c>
      <c r="AE28" s="28">
        <f>STDEVA(AE20:AE26)</f>
        <v>1.4740261657948559</v>
      </c>
    </row>
    <row r="29" spans="1:35" ht="14.5" customHeight="1" x14ac:dyDescent="0.35">
      <c r="A29" s="241" t="s">
        <v>11</v>
      </c>
      <c r="B29" s="241"/>
      <c r="C29" s="241"/>
      <c r="D29" s="241"/>
      <c r="E29" s="241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1"/>
      <c r="AD29" s="241"/>
      <c r="AE29" s="241"/>
      <c r="AF29" s="241"/>
    </row>
    <row r="30" spans="1:35" ht="14.5" customHeight="1" x14ac:dyDescent="0.35">
      <c r="A30" s="242"/>
      <c r="B30" s="242"/>
      <c r="C30" s="242"/>
      <c r="D30" s="242"/>
      <c r="E30" s="242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2"/>
      <c r="AD30" s="242"/>
      <c r="AE30" s="242"/>
      <c r="AF30" s="242"/>
    </row>
    <row r="31" spans="1:35" ht="34.5" customHeight="1" x14ac:dyDescent="0.5">
      <c r="A31" s="243" t="s">
        <v>37</v>
      </c>
      <c r="B31" s="243"/>
      <c r="C31" s="243" t="s">
        <v>36</v>
      </c>
      <c r="D31" s="247" t="s">
        <v>35</v>
      </c>
      <c r="E31" s="243" t="s">
        <v>34</v>
      </c>
      <c r="F31" s="243"/>
      <c r="G31" s="243"/>
      <c r="H31" s="244" t="s">
        <v>33</v>
      </c>
      <c r="I31" s="244"/>
      <c r="J31" s="244"/>
      <c r="K31" s="250" t="s">
        <v>32</v>
      </c>
      <c r="L31" s="250"/>
      <c r="M31" s="250"/>
      <c r="N31" s="245" t="s">
        <v>9</v>
      </c>
      <c r="O31" s="245"/>
      <c r="P31" s="245"/>
      <c r="Q31" s="57">
        <v>100</v>
      </c>
      <c r="R31" s="244" t="s">
        <v>31</v>
      </c>
      <c r="S31" s="244"/>
      <c r="T31" s="244"/>
      <c r="U31" s="244" t="s">
        <v>30</v>
      </c>
      <c r="V31" s="244"/>
      <c r="W31" s="244"/>
      <c r="X31" s="249" t="s">
        <v>29</v>
      </c>
      <c r="Y31" s="249"/>
      <c r="Z31" s="249"/>
      <c r="AA31" s="249" t="s">
        <v>28</v>
      </c>
      <c r="AB31" s="249"/>
      <c r="AC31" s="249"/>
      <c r="AD31" s="252" t="s">
        <v>11</v>
      </c>
      <c r="AE31" s="252"/>
      <c r="AF31" s="252"/>
      <c r="AH31" s="33" t="s">
        <v>20</v>
      </c>
      <c r="AI31" s="33" t="s">
        <v>19</v>
      </c>
    </row>
    <row r="32" spans="1:35" x14ac:dyDescent="0.35">
      <c r="A32" s="50" t="s">
        <v>27</v>
      </c>
      <c r="B32" s="50" t="s">
        <v>26</v>
      </c>
      <c r="C32" s="243"/>
      <c r="D32" s="248"/>
      <c r="E32" s="56" t="s">
        <v>12</v>
      </c>
      <c r="F32" s="19" t="s">
        <v>13</v>
      </c>
      <c r="G32" s="19" t="s">
        <v>14</v>
      </c>
      <c r="H32" s="55" t="s">
        <v>12</v>
      </c>
      <c r="I32" s="54" t="s">
        <v>13</v>
      </c>
      <c r="J32" s="54" t="s">
        <v>14</v>
      </c>
      <c r="K32" s="18" t="s">
        <v>12</v>
      </c>
      <c r="L32" s="53" t="s">
        <v>13</v>
      </c>
      <c r="M32" s="53" t="s">
        <v>14</v>
      </c>
      <c r="N32" s="52" t="s">
        <v>12</v>
      </c>
      <c r="O32" s="51" t="s">
        <v>13</v>
      </c>
      <c r="P32" s="51" t="s">
        <v>14</v>
      </c>
      <c r="Q32" s="50"/>
      <c r="R32" s="12" t="s">
        <v>12</v>
      </c>
      <c r="S32" s="50" t="s">
        <v>13</v>
      </c>
      <c r="T32" s="50" t="s">
        <v>14</v>
      </c>
      <c r="U32" s="12" t="s">
        <v>12</v>
      </c>
      <c r="V32" s="50" t="s">
        <v>13</v>
      </c>
      <c r="W32" s="50" t="s">
        <v>14</v>
      </c>
      <c r="X32" s="12" t="s">
        <v>12</v>
      </c>
      <c r="Y32" s="50" t="s">
        <v>13</v>
      </c>
      <c r="Z32" s="50" t="s">
        <v>14</v>
      </c>
      <c r="AA32" s="12" t="s">
        <v>12</v>
      </c>
      <c r="AB32" s="50" t="s">
        <v>13</v>
      </c>
      <c r="AC32" s="50" t="s">
        <v>14</v>
      </c>
      <c r="AD32" s="49" t="s">
        <v>12</v>
      </c>
      <c r="AE32" s="48" t="s">
        <v>13</v>
      </c>
      <c r="AF32" s="48" t="s">
        <v>14</v>
      </c>
      <c r="AH32" s="10"/>
      <c r="AI32" s="10"/>
    </row>
    <row r="33" spans="1:35" x14ac:dyDescent="0.35">
      <c r="A33" s="10">
        <v>100</v>
      </c>
      <c r="B33" s="10">
        <v>0</v>
      </c>
      <c r="C33" s="47">
        <v>100</v>
      </c>
      <c r="D33" s="246" t="str">
        <f>D7</f>
        <v>AGUACATE</v>
      </c>
      <c r="E33" s="46">
        <v>21.138200000000001</v>
      </c>
      <c r="F33" s="39">
        <v>22.698799999999999</v>
      </c>
      <c r="G33" s="39">
        <v>61.278799999999997</v>
      </c>
      <c r="H33" s="38">
        <v>22.143699999999999</v>
      </c>
      <c r="I33" s="38">
        <v>23.7013</v>
      </c>
      <c r="J33" s="38">
        <v>62.287399999999998</v>
      </c>
      <c r="K33" s="37">
        <v>21.316700000000001</v>
      </c>
      <c r="L33" s="37">
        <v>22.883700000000001</v>
      </c>
      <c r="M33" s="37">
        <v>61.461199999999998</v>
      </c>
      <c r="N33" s="36">
        <f t="shared" ref="N33:P39" si="18">U7</f>
        <v>3.4438140738529994</v>
      </c>
      <c r="O33" s="36">
        <f t="shared" si="18"/>
        <v>3.6557426038449852</v>
      </c>
      <c r="P33" s="36">
        <f t="shared" si="18"/>
        <v>3.517337584695047</v>
      </c>
      <c r="Q33" s="35">
        <v>100</v>
      </c>
      <c r="R33" s="32">
        <f t="shared" ref="R33:T39" si="19">H33-K33</f>
        <v>0.82699999999999818</v>
      </c>
      <c r="S33" s="32">
        <f t="shared" si="19"/>
        <v>0.81759999999999877</v>
      </c>
      <c r="T33" s="32">
        <f t="shared" si="19"/>
        <v>0.82620000000000005</v>
      </c>
      <c r="U33" s="32">
        <f t="shared" ref="U33:W39" si="20">H33-E33</f>
        <v>1.0054999999999978</v>
      </c>
      <c r="V33" s="32">
        <f t="shared" si="20"/>
        <v>1.0025000000000013</v>
      </c>
      <c r="W33" s="32">
        <f t="shared" si="20"/>
        <v>1.0086000000000013</v>
      </c>
      <c r="X33" s="32">
        <f t="shared" ref="X33:X39" si="21">Q33-N33</f>
        <v>96.556185926146995</v>
      </c>
      <c r="Y33" s="32">
        <f t="shared" ref="Y33:Y39" si="22">Q33-O33</f>
        <v>96.344257396155015</v>
      </c>
      <c r="Z33" s="32">
        <f t="shared" ref="Z33:Z39" si="23">Q33-P33</f>
        <v>96.482662415304958</v>
      </c>
      <c r="AA33" s="32">
        <f t="shared" ref="AA33:AA39" si="24">Q33*R33</f>
        <v>82.699999999999818</v>
      </c>
      <c r="AB33" s="32">
        <f t="shared" ref="AB33:AB39" si="25">Q33*S33</f>
        <v>81.759999999999877</v>
      </c>
      <c r="AC33" s="32">
        <f t="shared" ref="AC33:AC39" si="26">Q33*T33</f>
        <v>82.62</v>
      </c>
      <c r="AD33" s="34">
        <f t="shared" ref="AD33:AD39" si="27">((AA33/U33)-N33)*(Q33/X33)</f>
        <v>81.614474682617413</v>
      </c>
      <c r="AE33" s="34">
        <f t="shared" ref="AE33:AE39" si="28">((AB33/V33)-O33)*(Q33/Y33)</f>
        <v>80.856264013250353</v>
      </c>
      <c r="AF33" s="34">
        <f t="shared" ref="AF33:AF39" si="29">((AC33/W33)-P33)*(Q33/Z33)</f>
        <v>81.256245345077161</v>
      </c>
      <c r="AH33" s="32">
        <f t="shared" ref="AH33:AH39" si="30">AVERAGE(AD33:AF33)</f>
        <v>81.242328013648304</v>
      </c>
      <c r="AI33" s="10">
        <f t="shared" ref="AI33:AI39" si="31">STDEVA(AD33:AF33)</f>
        <v>0.3792968809139966</v>
      </c>
    </row>
    <row r="34" spans="1:35" x14ac:dyDescent="0.35">
      <c r="A34" s="10">
        <v>90</v>
      </c>
      <c r="B34" s="10">
        <v>10</v>
      </c>
      <c r="C34" s="45" t="s">
        <v>25</v>
      </c>
      <c r="D34" s="246"/>
      <c r="E34" s="39">
        <v>21.114899999999999</v>
      </c>
      <c r="F34" s="39">
        <v>23.3581</v>
      </c>
      <c r="G34" s="39">
        <v>22.119</v>
      </c>
      <c r="H34" s="38">
        <v>22.1235</v>
      </c>
      <c r="I34" s="38">
        <v>24.359500000000001</v>
      </c>
      <c r="J34" s="38">
        <v>23.121700000000001</v>
      </c>
      <c r="K34" s="37">
        <v>21.308499999999999</v>
      </c>
      <c r="L34" s="37">
        <v>23.5383</v>
      </c>
      <c r="M34" s="37">
        <v>22.2972</v>
      </c>
      <c r="N34" s="36">
        <f t="shared" si="18"/>
        <v>3.4193998604328235</v>
      </c>
      <c r="O34" s="36">
        <f t="shared" si="18"/>
        <v>3.498600559776107</v>
      </c>
      <c r="P34" s="36">
        <f t="shared" si="18"/>
        <v>3.6488367468681484</v>
      </c>
      <c r="Q34" s="35">
        <v>100</v>
      </c>
      <c r="R34" s="32">
        <f t="shared" si="19"/>
        <v>0.81500000000000128</v>
      </c>
      <c r="S34" s="32">
        <f t="shared" si="19"/>
        <v>0.82120000000000104</v>
      </c>
      <c r="T34" s="32">
        <f t="shared" si="19"/>
        <v>0.82450000000000045</v>
      </c>
      <c r="U34" s="32">
        <f t="shared" si="20"/>
        <v>1.0086000000000013</v>
      </c>
      <c r="V34" s="32">
        <f t="shared" si="20"/>
        <v>1.0014000000000003</v>
      </c>
      <c r="W34" s="32">
        <f t="shared" si="20"/>
        <v>1.0027000000000008</v>
      </c>
      <c r="X34" s="32">
        <f t="shared" si="21"/>
        <v>96.580600139567181</v>
      </c>
      <c r="Y34" s="32">
        <f t="shared" si="22"/>
        <v>96.501399440223892</v>
      </c>
      <c r="Z34" s="32">
        <f t="shared" si="23"/>
        <v>96.351163253131858</v>
      </c>
      <c r="AA34" s="32">
        <f t="shared" si="24"/>
        <v>81.500000000000128</v>
      </c>
      <c r="AB34" s="32">
        <f t="shared" si="25"/>
        <v>82.120000000000104</v>
      </c>
      <c r="AC34" s="32">
        <f t="shared" si="26"/>
        <v>82.450000000000045</v>
      </c>
      <c r="AD34" s="34">
        <f t="shared" si="27"/>
        <v>80.125487283351617</v>
      </c>
      <c r="AE34" s="34">
        <f t="shared" si="28"/>
        <v>81.352801747741765</v>
      </c>
      <c r="AF34" s="34">
        <f t="shared" si="29"/>
        <v>81.554954856846763</v>
      </c>
      <c r="AH34" s="32">
        <f t="shared" si="30"/>
        <v>81.011081295980048</v>
      </c>
      <c r="AI34" s="10">
        <f t="shared" si="31"/>
        <v>0.77357872015891083</v>
      </c>
    </row>
    <row r="35" spans="1:35" x14ac:dyDescent="0.35">
      <c r="A35" s="10">
        <v>80</v>
      </c>
      <c r="B35" s="10">
        <v>20</v>
      </c>
      <c r="C35" s="44" t="s">
        <v>24</v>
      </c>
      <c r="D35" s="246"/>
      <c r="E35" s="39">
        <v>21.1143</v>
      </c>
      <c r="F35" s="39">
        <v>22.5487</v>
      </c>
      <c r="G35" s="39">
        <v>61.2532</v>
      </c>
      <c r="H35" s="38">
        <v>22.119700000000002</v>
      </c>
      <c r="I35" s="38">
        <v>23.551100000000002</v>
      </c>
      <c r="J35" s="38">
        <v>62.210599999999999</v>
      </c>
      <c r="K35" s="37">
        <v>21.301200000000001</v>
      </c>
      <c r="L35" s="37">
        <v>22.724299999999999</v>
      </c>
      <c r="M35" s="37">
        <v>61.421700000000001</v>
      </c>
      <c r="N35" s="36">
        <f t="shared" si="18"/>
        <v>3.3479912052768355</v>
      </c>
      <c r="O35" s="36">
        <f t="shared" si="18"/>
        <v>3.5557331202555651</v>
      </c>
      <c r="P35" s="36">
        <f t="shared" si="18"/>
        <v>3.6612130885873708</v>
      </c>
      <c r="Q35" s="35">
        <v>100</v>
      </c>
      <c r="R35" s="32">
        <f t="shared" si="19"/>
        <v>0.81850000000000023</v>
      </c>
      <c r="S35" s="32">
        <f t="shared" si="19"/>
        <v>0.8268000000000022</v>
      </c>
      <c r="T35" s="32">
        <f t="shared" si="19"/>
        <v>0.78889999999999816</v>
      </c>
      <c r="U35" s="32">
        <f t="shared" si="20"/>
        <v>1.0054000000000016</v>
      </c>
      <c r="V35" s="32">
        <f t="shared" si="20"/>
        <v>1.0024000000000015</v>
      </c>
      <c r="W35" s="32">
        <f t="shared" si="20"/>
        <v>0.95739999999999981</v>
      </c>
      <c r="X35" s="32">
        <f t="shared" si="21"/>
        <v>96.652008794723159</v>
      </c>
      <c r="Y35" s="32">
        <f t="shared" si="22"/>
        <v>96.444266879744433</v>
      </c>
      <c r="Z35" s="32">
        <f t="shared" si="23"/>
        <v>96.338786911412626</v>
      </c>
      <c r="AA35" s="32">
        <f t="shared" si="24"/>
        <v>81.850000000000023</v>
      </c>
      <c r="AB35" s="32">
        <f t="shared" si="25"/>
        <v>82.68000000000022</v>
      </c>
      <c r="AC35" s="32">
        <f t="shared" si="26"/>
        <v>78.889999999999816</v>
      </c>
      <c r="AD35" s="34">
        <f t="shared" si="27"/>
        <v>80.766446238394437</v>
      </c>
      <c r="AE35" s="34">
        <f t="shared" si="28"/>
        <v>81.83618635903504</v>
      </c>
      <c r="AF35" s="34">
        <f t="shared" si="29"/>
        <v>81.731398240189833</v>
      </c>
      <c r="AH35" s="32">
        <f t="shared" si="30"/>
        <v>81.444676945873098</v>
      </c>
      <c r="AI35" s="10">
        <f t="shared" si="31"/>
        <v>0.58969721627970939</v>
      </c>
    </row>
    <row r="36" spans="1:35" x14ac:dyDescent="0.35">
      <c r="A36" s="10">
        <v>70</v>
      </c>
      <c r="B36" s="10">
        <v>30</v>
      </c>
      <c r="C36" s="43" t="s">
        <v>23</v>
      </c>
      <c r="D36" s="246"/>
      <c r="E36" s="39">
        <v>21.1082</v>
      </c>
      <c r="F36" s="39">
        <v>23.326799999999999</v>
      </c>
      <c r="G36" s="39">
        <v>22.1008</v>
      </c>
      <c r="H36" s="38">
        <v>22.111599999999999</v>
      </c>
      <c r="I36" s="38">
        <v>24.330400000000001</v>
      </c>
      <c r="J36" s="38">
        <v>23.106000000000002</v>
      </c>
      <c r="K36" s="37">
        <v>21.286799999999999</v>
      </c>
      <c r="L36" s="37">
        <v>23.5183</v>
      </c>
      <c r="M36" s="37">
        <v>22.299779999999998</v>
      </c>
      <c r="N36" s="36">
        <f t="shared" si="18"/>
        <v>3.5582577494270988</v>
      </c>
      <c r="O36" s="36">
        <f t="shared" si="18"/>
        <v>3.7481259370312756</v>
      </c>
      <c r="P36" s="36">
        <f t="shared" si="18"/>
        <v>3.6685325869651906</v>
      </c>
      <c r="Q36" s="35">
        <v>100</v>
      </c>
      <c r="R36" s="32">
        <f t="shared" si="19"/>
        <v>0.82479999999999976</v>
      </c>
      <c r="S36" s="32">
        <f t="shared" si="19"/>
        <v>0.81210000000000093</v>
      </c>
      <c r="T36" s="32">
        <f t="shared" si="19"/>
        <v>0.80622000000000327</v>
      </c>
      <c r="U36" s="32">
        <f t="shared" si="20"/>
        <v>1.0033999999999992</v>
      </c>
      <c r="V36" s="32">
        <f t="shared" si="20"/>
        <v>1.0036000000000023</v>
      </c>
      <c r="W36" s="32">
        <f t="shared" si="20"/>
        <v>1.0052000000000021</v>
      </c>
      <c r="X36" s="32">
        <f t="shared" si="21"/>
        <v>96.441742250572901</v>
      </c>
      <c r="Y36" s="32">
        <f t="shared" si="22"/>
        <v>96.251874062968724</v>
      </c>
      <c r="Z36" s="32">
        <f t="shared" si="23"/>
        <v>96.331467413034815</v>
      </c>
      <c r="AA36" s="32">
        <f t="shared" si="24"/>
        <v>82.479999999999976</v>
      </c>
      <c r="AB36" s="32">
        <f t="shared" si="25"/>
        <v>81.210000000000093</v>
      </c>
      <c r="AC36" s="32">
        <f t="shared" si="26"/>
        <v>80.622000000000327</v>
      </c>
      <c r="AD36" s="34">
        <f t="shared" si="27"/>
        <v>81.543799036974164</v>
      </c>
      <c r="AE36" s="34">
        <f t="shared" si="28"/>
        <v>80.175651144974623</v>
      </c>
      <c r="AF36" s="34">
        <f t="shared" si="29"/>
        <v>79.451090915389983</v>
      </c>
      <c r="AH36" s="32">
        <f t="shared" si="30"/>
        <v>80.390180365779585</v>
      </c>
      <c r="AI36" s="10">
        <f t="shared" si="31"/>
        <v>1.062720052728134</v>
      </c>
    </row>
    <row r="37" spans="1:35" x14ac:dyDescent="0.35">
      <c r="A37" s="10">
        <v>60</v>
      </c>
      <c r="B37" s="10">
        <v>40</v>
      </c>
      <c r="C37" s="42" t="s">
        <v>22</v>
      </c>
      <c r="D37" s="246"/>
      <c r="E37" s="39">
        <v>21.124500000000001</v>
      </c>
      <c r="F37" s="39">
        <v>22.6328</v>
      </c>
      <c r="G37" s="39">
        <v>61.2498</v>
      </c>
      <c r="H37" s="38">
        <v>22.002600000000001</v>
      </c>
      <c r="I37" s="38">
        <v>23.634</v>
      </c>
      <c r="J37" s="38">
        <v>62.251600000000003</v>
      </c>
      <c r="K37" s="37">
        <v>21.300899999999999</v>
      </c>
      <c r="L37" s="37">
        <v>22.823899999999998</v>
      </c>
      <c r="M37" s="37">
        <v>61.449599999999997</v>
      </c>
      <c r="N37" s="36">
        <f t="shared" si="18"/>
        <v>3.75436844732877</v>
      </c>
      <c r="O37" s="36">
        <f t="shared" si="18"/>
        <v>3.7890118655898135</v>
      </c>
      <c r="P37" s="36">
        <f t="shared" si="18"/>
        <v>3.5265989240883915</v>
      </c>
      <c r="Q37" s="35">
        <v>100</v>
      </c>
      <c r="R37" s="32">
        <f t="shared" si="19"/>
        <v>0.70170000000000243</v>
      </c>
      <c r="S37" s="32">
        <f t="shared" si="19"/>
        <v>0.81010000000000204</v>
      </c>
      <c r="T37" s="32">
        <f t="shared" si="19"/>
        <v>0.80200000000000671</v>
      </c>
      <c r="U37" s="32">
        <f t="shared" si="20"/>
        <v>0.87809999999999988</v>
      </c>
      <c r="V37" s="32">
        <f t="shared" si="20"/>
        <v>1.0012000000000008</v>
      </c>
      <c r="W37" s="32">
        <f t="shared" si="20"/>
        <v>1.0018000000000029</v>
      </c>
      <c r="X37" s="32">
        <f t="shared" si="21"/>
        <v>96.245631552671227</v>
      </c>
      <c r="Y37" s="32">
        <f t="shared" si="22"/>
        <v>96.210988134410186</v>
      </c>
      <c r="Z37" s="32">
        <f t="shared" si="23"/>
        <v>96.47340107591161</v>
      </c>
      <c r="AA37" s="32">
        <f t="shared" si="24"/>
        <v>70.170000000000243</v>
      </c>
      <c r="AB37" s="32">
        <f t="shared" si="25"/>
        <v>81.010000000000204</v>
      </c>
      <c r="AC37" s="32">
        <f t="shared" si="26"/>
        <v>80.200000000000671</v>
      </c>
      <c r="AD37" s="34">
        <f t="shared" si="27"/>
        <v>79.12754290495036</v>
      </c>
      <c r="AE37" s="34">
        <f t="shared" si="28"/>
        <v>80.161210423541235</v>
      </c>
      <c r="AF37" s="34">
        <f t="shared" si="29"/>
        <v>79.326839940894956</v>
      </c>
      <c r="AH37" s="32">
        <f t="shared" si="30"/>
        <v>79.538531089795512</v>
      </c>
      <c r="AI37" s="10">
        <f t="shared" si="31"/>
        <v>0.54838580546872606</v>
      </c>
    </row>
    <row r="38" spans="1:35" x14ac:dyDescent="0.35">
      <c r="A38" s="10">
        <v>50</v>
      </c>
      <c r="B38" s="10">
        <v>50</v>
      </c>
      <c r="C38" s="41" t="s">
        <v>21</v>
      </c>
      <c r="D38" s="246"/>
      <c r="E38" s="39">
        <v>21.116499999999998</v>
      </c>
      <c r="F38" s="39">
        <v>23.348600000000001</v>
      </c>
      <c r="G38" s="39">
        <v>22.126799999999999</v>
      </c>
      <c r="H38" s="38">
        <v>22.122800000000002</v>
      </c>
      <c r="I38" s="38">
        <v>24.3568</v>
      </c>
      <c r="J38" s="38">
        <v>23.127500000000001</v>
      </c>
      <c r="K38" s="37">
        <v>21.3065</v>
      </c>
      <c r="L38" s="37">
        <v>23.537199999999999</v>
      </c>
      <c r="M38" s="37">
        <v>22.316800000000001</v>
      </c>
      <c r="N38" s="36">
        <f t="shared" si="18"/>
        <v>5.063923292049445</v>
      </c>
      <c r="O38" s="36">
        <f t="shared" si="18"/>
        <v>3.6528316910520298</v>
      </c>
      <c r="P38" s="36">
        <f t="shared" si="18"/>
        <v>3.7398050527154627</v>
      </c>
      <c r="Q38" s="35">
        <v>100</v>
      </c>
      <c r="R38" s="32">
        <f t="shared" si="19"/>
        <v>0.8163000000000018</v>
      </c>
      <c r="S38" s="32">
        <f t="shared" si="19"/>
        <v>0.81960000000000122</v>
      </c>
      <c r="T38" s="32">
        <f t="shared" si="19"/>
        <v>0.81070000000000064</v>
      </c>
      <c r="U38" s="32">
        <f t="shared" si="20"/>
        <v>1.0063000000000031</v>
      </c>
      <c r="V38" s="32">
        <f t="shared" si="20"/>
        <v>1.0081999999999987</v>
      </c>
      <c r="W38" s="32">
        <f t="shared" si="20"/>
        <v>1.0007000000000019</v>
      </c>
      <c r="X38" s="32">
        <f t="shared" si="21"/>
        <v>94.936076707950548</v>
      </c>
      <c r="Y38" s="32">
        <f t="shared" si="22"/>
        <v>96.347168308947971</v>
      </c>
      <c r="Z38" s="32">
        <f t="shared" si="23"/>
        <v>96.260194947284532</v>
      </c>
      <c r="AA38" s="32">
        <f t="shared" si="24"/>
        <v>81.63000000000018</v>
      </c>
      <c r="AB38" s="32">
        <f t="shared" si="25"/>
        <v>81.960000000000122</v>
      </c>
      <c r="AC38" s="32">
        <f t="shared" si="26"/>
        <v>81.070000000000064</v>
      </c>
      <c r="AD38" s="34">
        <f t="shared" si="27"/>
        <v>80.11182888151825</v>
      </c>
      <c r="AE38" s="34">
        <f t="shared" si="28"/>
        <v>80.584166446707485</v>
      </c>
      <c r="AF38" s="34">
        <f t="shared" si="29"/>
        <v>80.275638010202002</v>
      </c>
      <c r="AH38" s="32">
        <f t="shared" si="30"/>
        <v>80.323877779475922</v>
      </c>
      <c r="AI38" s="10">
        <f t="shared" si="31"/>
        <v>0.23983536098107777</v>
      </c>
    </row>
    <row r="39" spans="1:35" x14ac:dyDescent="0.35">
      <c r="A39" s="10">
        <v>0</v>
      </c>
      <c r="B39" s="10">
        <v>100</v>
      </c>
      <c r="C39" s="40">
        <v>100</v>
      </c>
      <c r="D39" s="246"/>
      <c r="E39" s="39">
        <v>21.115400000000001</v>
      </c>
      <c r="F39" s="39">
        <v>23.328900000000001</v>
      </c>
      <c r="G39" s="39">
        <v>22.1157</v>
      </c>
      <c r="H39" s="38">
        <v>22.1204</v>
      </c>
      <c r="I39" s="38">
        <v>24.3354</v>
      </c>
      <c r="J39" s="38">
        <v>23.118500000000001</v>
      </c>
      <c r="K39" s="37">
        <v>21.310400000000001</v>
      </c>
      <c r="L39" s="37">
        <v>23.537600000000001</v>
      </c>
      <c r="M39" s="37">
        <v>22.3093</v>
      </c>
      <c r="N39" s="36">
        <f t="shared" si="18"/>
        <v>3.5845862790004324</v>
      </c>
      <c r="O39" s="36">
        <f t="shared" si="18"/>
        <v>3.4338191255741233</v>
      </c>
      <c r="P39" s="36">
        <f t="shared" si="18"/>
        <v>3.6782980415550823</v>
      </c>
      <c r="Q39" s="35">
        <v>100</v>
      </c>
      <c r="R39" s="32">
        <f t="shared" si="19"/>
        <v>0.80999999999999872</v>
      </c>
      <c r="S39" s="32">
        <f t="shared" si="19"/>
        <v>0.79779999999999873</v>
      </c>
      <c r="T39" s="32">
        <f t="shared" si="19"/>
        <v>0.80920000000000059</v>
      </c>
      <c r="U39" s="32">
        <f t="shared" si="20"/>
        <v>1.004999999999999</v>
      </c>
      <c r="V39" s="32">
        <f t="shared" si="20"/>
        <v>1.0064999999999991</v>
      </c>
      <c r="W39" s="32">
        <f t="shared" si="20"/>
        <v>1.0028000000000006</v>
      </c>
      <c r="X39" s="32">
        <f t="shared" si="21"/>
        <v>96.415413720999567</v>
      </c>
      <c r="Y39" s="32">
        <f t="shared" si="22"/>
        <v>96.566180874425882</v>
      </c>
      <c r="Z39" s="32">
        <f t="shared" si="23"/>
        <v>96.321701958444919</v>
      </c>
      <c r="AA39" s="32">
        <f t="shared" si="24"/>
        <v>80.999999999999872</v>
      </c>
      <c r="AB39" s="32">
        <f t="shared" si="25"/>
        <v>79.779999999999873</v>
      </c>
      <c r="AC39" s="32">
        <f t="shared" si="26"/>
        <v>80.920000000000059</v>
      </c>
      <c r="AD39" s="34">
        <f t="shared" si="27"/>
        <v>79.875639873543491</v>
      </c>
      <c r="AE39" s="34">
        <f t="shared" si="28"/>
        <v>78.527450422779026</v>
      </c>
      <c r="AF39" s="34">
        <f t="shared" si="29"/>
        <v>79.956808314158636</v>
      </c>
      <c r="AH39" s="32">
        <f t="shared" si="30"/>
        <v>79.453299536827046</v>
      </c>
      <c r="AI39" s="10">
        <f t="shared" si="31"/>
        <v>0.80283529781992535</v>
      </c>
    </row>
    <row r="40" spans="1:35" x14ac:dyDescent="0.35">
      <c r="AG40" s="29" t="s">
        <v>18</v>
      </c>
      <c r="AH40" s="31">
        <f>AVERAGE(AH33:AH39)</f>
        <v>80.486282146768517</v>
      </c>
    </row>
    <row r="41" spans="1:35" x14ac:dyDescent="0.35">
      <c r="AG41" s="29" t="s">
        <v>17</v>
      </c>
      <c r="AH41" s="28">
        <f>STDEVA(AH33:AH39)</f>
        <v>0.79230002314461667</v>
      </c>
    </row>
    <row r="42" spans="1:35" ht="28.5" x14ac:dyDescent="0.65">
      <c r="G42" s="227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9"/>
    </row>
    <row r="43" spans="1:35" ht="19" x14ac:dyDescent="0.5">
      <c r="G43" s="233" t="s">
        <v>9</v>
      </c>
      <c r="H43" s="234"/>
      <c r="I43" s="235"/>
      <c r="J43" s="223" t="s">
        <v>128</v>
      </c>
      <c r="K43" s="225" t="s">
        <v>17</v>
      </c>
      <c r="L43" s="236" t="s">
        <v>10</v>
      </c>
      <c r="M43" s="236"/>
      <c r="N43" s="237"/>
      <c r="O43" s="223" t="s">
        <v>128</v>
      </c>
      <c r="P43" s="225" t="s">
        <v>17</v>
      </c>
      <c r="Q43" s="238" t="s">
        <v>11</v>
      </c>
      <c r="R43" s="239"/>
      <c r="S43" s="240"/>
      <c r="T43" s="223" t="s">
        <v>128</v>
      </c>
      <c r="U43" s="225" t="s">
        <v>17</v>
      </c>
      <c r="V43" s="230" t="s">
        <v>8</v>
      </c>
      <c r="W43" s="231"/>
      <c r="X43" s="232"/>
      <c r="Y43" s="223" t="s">
        <v>128</v>
      </c>
      <c r="Z43" s="225" t="s">
        <v>17</v>
      </c>
      <c r="AA43" s="33" t="s">
        <v>20</v>
      </c>
      <c r="AB43" s="33" t="s">
        <v>19</v>
      </c>
    </row>
    <row r="44" spans="1:35" ht="18.5" x14ac:dyDescent="0.45">
      <c r="F44" s="187" t="s">
        <v>26</v>
      </c>
      <c r="G44" s="20" t="s">
        <v>12</v>
      </c>
      <c r="H44" s="20" t="s">
        <v>13</v>
      </c>
      <c r="I44" s="20" t="s">
        <v>14</v>
      </c>
      <c r="J44" s="224"/>
      <c r="K44" s="226"/>
      <c r="L44" s="21" t="s">
        <v>12</v>
      </c>
      <c r="M44" s="21" t="s">
        <v>13</v>
      </c>
      <c r="N44" s="21" t="s">
        <v>14</v>
      </c>
      <c r="O44" s="224"/>
      <c r="P44" s="226"/>
      <c r="Q44" s="22" t="s">
        <v>12</v>
      </c>
      <c r="R44" s="22" t="s">
        <v>13</v>
      </c>
      <c r="S44" s="22" t="s">
        <v>14</v>
      </c>
      <c r="T44" s="224"/>
      <c r="U44" s="226"/>
      <c r="V44" s="23" t="s">
        <v>12</v>
      </c>
      <c r="W44" s="23" t="s">
        <v>13</v>
      </c>
      <c r="X44" s="23" t="s">
        <v>14</v>
      </c>
      <c r="Y44" s="224"/>
      <c r="Z44" s="226"/>
      <c r="AA44" s="10"/>
      <c r="AB44" s="10"/>
    </row>
    <row r="45" spans="1:35" ht="18.5" x14ac:dyDescent="0.45">
      <c r="F45" s="10">
        <v>0</v>
      </c>
      <c r="G45" s="24">
        <v>3.4438140738529994</v>
      </c>
      <c r="H45" s="24">
        <v>3.6557426038449852</v>
      </c>
      <c r="I45" s="24">
        <v>3.517337584695047</v>
      </c>
      <c r="J45" s="189">
        <f t="shared" ref="J45:J51" si="32">AVERAGE(G45:I45)</f>
        <v>3.5389647541310105</v>
      </c>
      <c r="K45" s="190">
        <f>STDEVA(G45:I45)</f>
        <v>0.10760681344366586</v>
      </c>
      <c r="L45" s="25">
        <v>2.7281471463969957</v>
      </c>
      <c r="M45" s="25">
        <v>2.3468005232474214</v>
      </c>
      <c r="N45" s="25">
        <v>2.6520435994174845</v>
      </c>
      <c r="O45" s="189">
        <f t="shared" ref="O45:O51" si="33">AVERAGE(L45:N45)</f>
        <v>2.575663756353967</v>
      </c>
      <c r="P45" s="190">
        <f>STDEVA(L45:N45)</f>
        <v>0.20182101492833077</v>
      </c>
      <c r="Q45" s="26">
        <v>81.614474682617413</v>
      </c>
      <c r="R45" s="26">
        <v>80.856264013250353</v>
      </c>
      <c r="S45" s="26">
        <v>81.256245345077161</v>
      </c>
      <c r="T45" s="189">
        <f t="shared" ref="T45:T51" si="34">AVERAGE(Q45:S45)</f>
        <v>81.242328013648304</v>
      </c>
      <c r="U45" s="190">
        <f>STDEVA(Q45:S45)</f>
        <v>0.3792968809139966</v>
      </c>
      <c r="V45" s="27">
        <f t="shared" ref="V45:X51" si="35">100-G45-L45-Q45</f>
        <v>12.21356409713259</v>
      </c>
      <c r="W45" s="27">
        <f t="shared" si="35"/>
        <v>13.141192859657238</v>
      </c>
      <c r="X45" s="27">
        <f t="shared" si="35"/>
        <v>12.574373470810315</v>
      </c>
      <c r="Y45" s="189">
        <f t="shared" ref="Y45:Y51" si="36">AVERAGE(V45:X45)</f>
        <v>12.643043475866714</v>
      </c>
      <c r="Z45" s="190">
        <f>STDEVA(V45:X45)</f>
        <v>0.46761143854870257</v>
      </c>
      <c r="AA45" s="32">
        <f t="shared" ref="AA45:AA51" si="37">AVERAGE(V45:X45)</f>
        <v>12.643043475866714</v>
      </c>
      <c r="AB45" s="10">
        <f t="shared" ref="AB45:AB51" si="38">STDEVA(V45:X45)</f>
        <v>0.46761143854870257</v>
      </c>
      <c r="AD45">
        <f>T45/10</f>
        <v>8.1242328013648297</v>
      </c>
    </row>
    <row r="46" spans="1:35" ht="18.5" x14ac:dyDescent="0.45">
      <c r="F46" s="10">
        <v>10</v>
      </c>
      <c r="G46" s="24">
        <v>3.4193998604328235</v>
      </c>
      <c r="H46" s="24">
        <v>3.498600559776107</v>
      </c>
      <c r="I46" s="24">
        <v>3.6488367468681484</v>
      </c>
      <c r="J46" s="189">
        <f t="shared" si="32"/>
        <v>3.5222790556923598</v>
      </c>
      <c r="K46" s="190">
        <f t="shared" ref="K46:K51" si="39">STDEVA(G46:I46)</f>
        <v>0.11653679500881273</v>
      </c>
      <c r="L46" s="25">
        <v>2.871835074793085</v>
      </c>
      <c r="M46" s="25">
        <v>3.1514367604714888</v>
      </c>
      <c r="N46" s="25">
        <v>2.7803799540963223</v>
      </c>
      <c r="O46" s="189">
        <f t="shared" si="33"/>
        <v>2.9345505964536316</v>
      </c>
      <c r="P46" s="190">
        <f t="shared" ref="P46:P51" si="40">STDEVA(L46:N46)</f>
        <v>0.19331506894756123</v>
      </c>
      <c r="Q46" s="26">
        <v>80.125487283351617</v>
      </c>
      <c r="R46" s="26">
        <v>81.352801747741765</v>
      </c>
      <c r="S46" s="26">
        <v>81.554954856846763</v>
      </c>
      <c r="T46" s="189">
        <f t="shared" si="34"/>
        <v>81.011081295980048</v>
      </c>
      <c r="U46" s="190">
        <f t="shared" ref="U46:U51" si="41">STDEVA(Q46:S46)</f>
        <v>0.77357872015891083</v>
      </c>
      <c r="V46" s="27">
        <f t="shared" si="35"/>
        <v>13.583277781422481</v>
      </c>
      <c r="W46" s="27">
        <f t="shared" si="35"/>
        <v>11.997160932010644</v>
      </c>
      <c r="X46" s="27">
        <f t="shared" si="35"/>
        <v>12.015828442188777</v>
      </c>
      <c r="Y46" s="189">
        <f t="shared" si="36"/>
        <v>12.532089051873967</v>
      </c>
      <c r="Z46" s="190">
        <f t="shared" ref="Z46:Z51" si="42">STDEVA(V46:X46)</f>
        <v>0.91040399155068874</v>
      </c>
      <c r="AA46" s="32">
        <f t="shared" si="37"/>
        <v>12.532089051873967</v>
      </c>
      <c r="AB46" s="10">
        <f t="shared" si="38"/>
        <v>0.91040399155068874</v>
      </c>
      <c r="AD46">
        <f t="shared" ref="AD46:AD51" si="43">T46/10</f>
        <v>8.1011081295980052</v>
      </c>
    </row>
    <row r="47" spans="1:35" ht="18.5" x14ac:dyDescent="0.45">
      <c r="F47" s="10">
        <v>20</v>
      </c>
      <c r="G47" s="24">
        <v>3.3479912052768355</v>
      </c>
      <c r="H47" s="24">
        <v>3.5557331202555651</v>
      </c>
      <c r="I47" s="24">
        <v>3.6612130885873708</v>
      </c>
      <c r="J47" s="189">
        <f t="shared" si="32"/>
        <v>3.5216458047065906</v>
      </c>
      <c r="K47" s="190">
        <f t="shared" si="39"/>
        <v>0.15936889865074422</v>
      </c>
      <c r="L47" s="25">
        <v>3.2051392998118922</v>
      </c>
      <c r="M47" s="25">
        <v>3.5111427957899126</v>
      </c>
      <c r="N47" s="25">
        <v>3.4300504518068986</v>
      </c>
      <c r="O47" s="189">
        <f t="shared" si="33"/>
        <v>3.3821108491362346</v>
      </c>
      <c r="P47" s="190">
        <f t="shared" si="40"/>
        <v>0.15853450418082007</v>
      </c>
      <c r="Q47" s="26">
        <v>80.766446238394437</v>
      </c>
      <c r="R47" s="26">
        <v>81.83618635903504</v>
      </c>
      <c r="S47" s="26">
        <v>81.731398240189833</v>
      </c>
      <c r="T47" s="189">
        <f t="shared" si="34"/>
        <v>81.444676945873098</v>
      </c>
      <c r="U47" s="190">
        <f t="shared" si="41"/>
        <v>0.58969721627970939</v>
      </c>
      <c r="V47" s="27">
        <f t="shared" si="35"/>
        <v>12.680423256516832</v>
      </c>
      <c r="W47" s="27">
        <f t="shared" si="35"/>
        <v>11.096937724919485</v>
      </c>
      <c r="X47" s="27">
        <f t="shared" si="35"/>
        <v>11.177338219415901</v>
      </c>
      <c r="Y47" s="189">
        <f t="shared" si="36"/>
        <v>11.651566400284073</v>
      </c>
      <c r="Z47" s="190">
        <f t="shared" si="42"/>
        <v>0.89192257670813813</v>
      </c>
      <c r="AA47" s="32">
        <f t="shared" si="37"/>
        <v>11.651566400284073</v>
      </c>
      <c r="AB47" s="10">
        <f t="shared" si="38"/>
        <v>0.89192257670813813</v>
      </c>
      <c r="AD47">
        <f t="shared" si="43"/>
        <v>8.1444676945873091</v>
      </c>
    </row>
    <row r="48" spans="1:35" ht="18.5" x14ac:dyDescent="0.45">
      <c r="F48" s="10">
        <v>30</v>
      </c>
      <c r="G48" s="24">
        <v>3.5582577494270988</v>
      </c>
      <c r="H48" s="24">
        <v>3.7481259370312756</v>
      </c>
      <c r="I48" s="24">
        <v>3.6685325869651906</v>
      </c>
      <c r="J48" s="189">
        <f t="shared" si="32"/>
        <v>3.6583054244745217</v>
      </c>
      <c r="K48" s="190">
        <f t="shared" si="39"/>
        <v>9.5346359686574428E-2</v>
      </c>
      <c r="L48" s="25">
        <v>3.9663227506909848</v>
      </c>
      <c r="M48" s="25">
        <v>4.0162830232538891</v>
      </c>
      <c r="N48" s="25">
        <v>3.8900859053117443</v>
      </c>
      <c r="O48" s="189">
        <f t="shared" si="33"/>
        <v>3.9575638930855397</v>
      </c>
      <c r="P48" s="190">
        <f t="shared" si="40"/>
        <v>6.3552862517279707E-2</v>
      </c>
      <c r="Q48" s="26">
        <v>81.543799036974164</v>
      </c>
      <c r="R48" s="26">
        <v>80.175651144974623</v>
      </c>
      <c r="S48" s="26">
        <v>79.451090915389983</v>
      </c>
      <c r="T48" s="189">
        <f t="shared" si="34"/>
        <v>80.390180365779585</v>
      </c>
      <c r="U48" s="190">
        <f t="shared" si="41"/>
        <v>1.062720052728134</v>
      </c>
      <c r="V48" s="27">
        <f t="shared" si="35"/>
        <v>10.931620462907759</v>
      </c>
      <c r="W48" s="27">
        <f t="shared" si="35"/>
        <v>12.059939894740211</v>
      </c>
      <c r="X48" s="27">
        <f t="shared" si="35"/>
        <v>12.990290592333082</v>
      </c>
      <c r="Y48" s="189">
        <f t="shared" si="36"/>
        <v>11.993950316660351</v>
      </c>
      <c r="Z48" s="190">
        <f t="shared" si="42"/>
        <v>1.030920289720979</v>
      </c>
      <c r="AA48" s="32">
        <f t="shared" si="37"/>
        <v>11.993950316660351</v>
      </c>
      <c r="AB48" s="10">
        <f t="shared" si="38"/>
        <v>1.030920289720979</v>
      </c>
      <c r="AD48">
        <f t="shared" si="43"/>
        <v>8.0390180365779589</v>
      </c>
    </row>
    <row r="49" spans="6:30" ht="18.5" x14ac:dyDescent="0.45">
      <c r="F49" s="10">
        <v>40</v>
      </c>
      <c r="G49" s="24">
        <v>3.75436844732877</v>
      </c>
      <c r="H49" s="24">
        <v>3.7890118655898135</v>
      </c>
      <c r="I49" s="24">
        <v>3.5265989240883915</v>
      </c>
      <c r="J49" s="189">
        <f t="shared" si="32"/>
        <v>3.6899930790023254</v>
      </c>
      <c r="K49" s="190">
        <f t="shared" si="39"/>
        <v>0.14255973836336569</v>
      </c>
      <c r="L49" s="25">
        <v>4.2844634468047644</v>
      </c>
      <c r="M49" s="25">
        <v>4.4067985409998256</v>
      </c>
      <c r="N49" s="25">
        <v>4.3482434734334561</v>
      </c>
      <c r="O49" s="189">
        <f t="shared" si="33"/>
        <v>4.3465018204126826</v>
      </c>
      <c r="P49" s="190">
        <f t="shared" si="40"/>
        <v>6.1186140868355152E-2</v>
      </c>
      <c r="Q49" s="26">
        <v>79.12754290495036</v>
      </c>
      <c r="R49" s="26">
        <v>80.161210423541235</v>
      </c>
      <c r="S49" s="26">
        <v>79.326839940894956</v>
      </c>
      <c r="T49" s="189">
        <f t="shared" si="34"/>
        <v>79.538531089795512</v>
      </c>
      <c r="U49" s="190">
        <f t="shared" si="41"/>
        <v>0.54838580546872606</v>
      </c>
      <c r="V49" s="27">
        <f t="shared" si="35"/>
        <v>12.833625200916103</v>
      </c>
      <c r="W49" s="27">
        <f t="shared" si="35"/>
        <v>11.642979169869122</v>
      </c>
      <c r="X49" s="27">
        <f t="shared" si="35"/>
        <v>12.798317661583198</v>
      </c>
      <c r="Y49" s="189">
        <f t="shared" si="36"/>
        <v>12.424974010789475</v>
      </c>
      <c r="Z49" s="190">
        <f t="shared" si="42"/>
        <v>0.67745745549294212</v>
      </c>
      <c r="AA49" s="32">
        <f t="shared" si="37"/>
        <v>12.424974010789475</v>
      </c>
      <c r="AB49" s="10">
        <f t="shared" si="38"/>
        <v>0.67745745549294212</v>
      </c>
      <c r="AD49">
        <f t="shared" si="43"/>
        <v>7.9538531089795512</v>
      </c>
    </row>
    <row r="50" spans="6:30" ht="18.5" x14ac:dyDescent="0.45">
      <c r="F50" s="10">
        <v>50</v>
      </c>
      <c r="G50" s="24">
        <v>5.063923292049445</v>
      </c>
      <c r="H50" s="24">
        <v>3.6528316910520298</v>
      </c>
      <c r="I50" s="24">
        <v>3.7398050527154627</v>
      </c>
      <c r="J50" s="189">
        <f t="shared" si="32"/>
        <v>4.1521866786056458</v>
      </c>
      <c r="K50" s="190">
        <f t="shared" si="39"/>
        <v>0.7907836813125535</v>
      </c>
      <c r="L50" s="25">
        <v>4.9909937976315124</v>
      </c>
      <c r="M50" s="25">
        <v>4.9330673411369705</v>
      </c>
      <c r="N50" s="25">
        <v>4.7571529690776373</v>
      </c>
      <c r="O50" s="189">
        <f t="shared" si="33"/>
        <v>4.893738035948707</v>
      </c>
      <c r="P50" s="190">
        <f t="shared" si="40"/>
        <v>0.12178045393097531</v>
      </c>
      <c r="Q50" s="26">
        <v>80.11182888151825</v>
      </c>
      <c r="R50" s="26">
        <v>80.584166446707485</v>
      </c>
      <c r="S50" s="26">
        <v>80.275638010202002</v>
      </c>
      <c r="T50" s="189">
        <f t="shared" si="34"/>
        <v>80.323877779475922</v>
      </c>
      <c r="U50" s="190">
        <f t="shared" si="41"/>
        <v>0.23983536098107777</v>
      </c>
      <c r="V50" s="27">
        <f t="shared" si="35"/>
        <v>9.8332540288007806</v>
      </c>
      <c r="W50" s="27">
        <f t="shared" si="35"/>
        <v>10.82993452110351</v>
      </c>
      <c r="X50" s="27">
        <f t="shared" si="35"/>
        <v>11.227403968004893</v>
      </c>
      <c r="Y50" s="189">
        <f t="shared" si="36"/>
        <v>10.630197505969727</v>
      </c>
      <c r="Z50" s="190">
        <f t="shared" si="42"/>
        <v>0.71821631118808638</v>
      </c>
      <c r="AA50" s="32">
        <f t="shared" si="37"/>
        <v>10.630197505969727</v>
      </c>
      <c r="AB50" s="10">
        <f t="shared" si="38"/>
        <v>0.71821631118808638</v>
      </c>
      <c r="AD50">
        <f t="shared" si="43"/>
        <v>8.0323877779475925</v>
      </c>
    </row>
    <row r="51" spans="6:30" ht="18.5" x14ac:dyDescent="0.45">
      <c r="F51" s="10">
        <v>100</v>
      </c>
      <c r="G51" s="24">
        <v>3.5845862790004324</v>
      </c>
      <c r="H51" s="24">
        <v>3.4338191255741233</v>
      </c>
      <c r="I51" s="24">
        <v>3.6782980415550823</v>
      </c>
      <c r="J51" s="189">
        <f t="shared" si="32"/>
        <v>3.565567815376546</v>
      </c>
      <c r="K51" s="190">
        <f t="shared" si="39"/>
        <v>0.12334407792336861</v>
      </c>
      <c r="L51" s="25">
        <v>6.9704530769387532</v>
      </c>
      <c r="M51" s="25">
        <v>6.8755525286594033</v>
      </c>
      <c r="N51" s="25">
        <v>7.015893454079535</v>
      </c>
      <c r="O51" s="189">
        <f t="shared" si="33"/>
        <v>6.9539663532258968</v>
      </c>
      <c r="P51" s="190">
        <f t="shared" si="40"/>
        <v>7.1608329690286618E-2</v>
      </c>
      <c r="Q51" s="26">
        <v>79.875639873543491</v>
      </c>
      <c r="R51" s="26">
        <v>78.527450422779026</v>
      </c>
      <c r="S51" s="26">
        <v>79.956808314158636</v>
      </c>
      <c r="T51" s="189">
        <f t="shared" si="34"/>
        <v>79.453299536827046</v>
      </c>
      <c r="U51" s="190">
        <f t="shared" si="41"/>
        <v>0.80283529781992535</v>
      </c>
      <c r="V51" s="27">
        <f t="shared" si="35"/>
        <v>9.5693207705173222</v>
      </c>
      <c r="W51" s="27">
        <f t="shared" si="35"/>
        <v>11.163177922987458</v>
      </c>
      <c r="X51" s="27">
        <f t="shared" si="35"/>
        <v>9.3490001902067519</v>
      </c>
      <c r="Y51" s="189">
        <f t="shared" si="36"/>
        <v>10.027166294570511</v>
      </c>
      <c r="Z51" s="190">
        <f t="shared" si="42"/>
        <v>0.98996318338157907</v>
      </c>
      <c r="AA51" s="32">
        <f t="shared" si="37"/>
        <v>10.027166294570511</v>
      </c>
      <c r="AB51" s="10">
        <f t="shared" si="38"/>
        <v>0.98996318338157907</v>
      </c>
      <c r="AD51">
        <f t="shared" si="43"/>
        <v>7.9453299536827044</v>
      </c>
    </row>
    <row r="52" spans="6:30" x14ac:dyDescent="0.35">
      <c r="V52" s="29" t="s">
        <v>18</v>
      </c>
      <c r="W52" s="31">
        <f>AVERAGE(AA45:AA51)</f>
        <v>11.700426722287832</v>
      </c>
      <c r="X52" s="30"/>
    </row>
    <row r="53" spans="6:30" x14ac:dyDescent="0.35">
      <c r="V53" s="29" t="s">
        <v>17</v>
      </c>
      <c r="W53" s="28">
        <f>STDEVA(AA45:AA51)</f>
        <v>1.0115080996380768</v>
      </c>
    </row>
    <row r="56" spans="6:30" x14ac:dyDescent="0.35">
      <c r="H56" s="4" t="s">
        <v>16</v>
      </c>
      <c r="I56" s="4" t="s">
        <v>15</v>
      </c>
    </row>
    <row r="57" spans="6:30" x14ac:dyDescent="0.35">
      <c r="H57">
        <v>0</v>
      </c>
      <c r="I57">
        <v>2.575663756353967</v>
      </c>
    </row>
    <row r="58" spans="6:30" x14ac:dyDescent="0.35">
      <c r="H58">
        <v>10</v>
      </c>
      <c r="I58">
        <v>2.9345505964536316</v>
      </c>
    </row>
    <row r="59" spans="6:30" x14ac:dyDescent="0.35">
      <c r="H59">
        <v>20</v>
      </c>
      <c r="I59">
        <v>3.3821108491362346</v>
      </c>
    </row>
    <row r="60" spans="6:30" x14ac:dyDescent="0.35">
      <c r="H60">
        <v>30</v>
      </c>
      <c r="I60">
        <v>3.9575638930855397</v>
      </c>
    </row>
    <row r="61" spans="6:30" x14ac:dyDescent="0.35">
      <c r="H61">
        <v>40</v>
      </c>
      <c r="I61">
        <v>4.3465018204126826</v>
      </c>
    </row>
    <row r="62" spans="6:30" x14ac:dyDescent="0.35">
      <c r="H62">
        <v>50</v>
      </c>
      <c r="I62">
        <v>4.893738035948707</v>
      </c>
    </row>
    <row r="63" spans="6:30" x14ac:dyDescent="0.35">
      <c r="H63">
        <v>100</v>
      </c>
      <c r="I63">
        <v>6.9539663532258968</v>
      </c>
    </row>
  </sheetData>
  <mergeCells count="51">
    <mergeCell ref="D33:D39"/>
    <mergeCell ref="U18:W18"/>
    <mergeCell ref="X18:Z18"/>
    <mergeCell ref="K31:M31"/>
    <mergeCell ref="R18:T18"/>
    <mergeCell ref="A29:AF30"/>
    <mergeCell ref="R31:T31"/>
    <mergeCell ref="U31:W31"/>
    <mergeCell ref="X31:Z31"/>
    <mergeCell ref="AA31:AC31"/>
    <mergeCell ref="AA18:AC18"/>
    <mergeCell ref="A18:B18"/>
    <mergeCell ref="C18:C19"/>
    <mergeCell ref="AD31:AF31"/>
    <mergeCell ref="N31:P31"/>
    <mergeCell ref="D20:D26"/>
    <mergeCell ref="A31:B31"/>
    <mergeCell ref="C31:C32"/>
    <mergeCell ref="D31:D32"/>
    <mergeCell ref="E31:G31"/>
    <mergeCell ref="H31:J31"/>
    <mergeCell ref="D7:D13"/>
    <mergeCell ref="D18:D19"/>
    <mergeCell ref="E18:G18"/>
    <mergeCell ref="H18:J18"/>
    <mergeCell ref="K18:M18"/>
    <mergeCell ref="A16:AC17"/>
    <mergeCell ref="N18:P18"/>
    <mergeCell ref="A3:W4"/>
    <mergeCell ref="A5:B5"/>
    <mergeCell ref="C5:C6"/>
    <mergeCell ref="D5:D6"/>
    <mergeCell ref="E5:G5"/>
    <mergeCell ref="H5:J5"/>
    <mergeCell ref="K5:M5"/>
    <mergeCell ref="N5:P5"/>
    <mergeCell ref="Q5:S5"/>
    <mergeCell ref="U5:W5"/>
    <mergeCell ref="Y43:Y44"/>
    <mergeCell ref="Z43:Z44"/>
    <mergeCell ref="G42:R42"/>
    <mergeCell ref="V43:X43"/>
    <mergeCell ref="G43:I43"/>
    <mergeCell ref="J43:J44"/>
    <mergeCell ref="K43:K44"/>
    <mergeCell ref="O43:O44"/>
    <mergeCell ref="P43:P44"/>
    <mergeCell ref="L43:N43"/>
    <mergeCell ref="T43:T44"/>
    <mergeCell ref="U43:U44"/>
    <mergeCell ref="Q43:S4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opLeftCell="B31" workbookViewId="0">
      <selection activeCell="D36" sqref="D36"/>
    </sheetView>
  </sheetViews>
  <sheetFormatPr baseColWidth="10" defaultRowHeight="14.5" x14ac:dyDescent="0.35"/>
  <cols>
    <col min="3" max="3" width="24" customWidth="1"/>
    <col min="18" max="18" width="19.1796875" customWidth="1"/>
    <col min="21" max="21" width="12.54296875" bestFit="1" customWidth="1"/>
  </cols>
  <sheetData>
    <row r="1" spans="1:27" x14ac:dyDescent="0.35">
      <c r="A1" s="71" t="s">
        <v>101</v>
      </c>
      <c r="B1" s="71" t="s">
        <v>100</v>
      </c>
      <c r="C1" s="75" t="s">
        <v>99</v>
      </c>
      <c r="D1" s="75" t="s">
        <v>98</v>
      </c>
      <c r="E1" s="71" t="s">
        <v>97</v>
      </c>
      <c r="F1" s="71" t="s">
        <v>96</v>
      </c>
      <c r="G1" s="71" t="s">
        <v>95</v>
      </c>
      <c r="H1" s="71" t="s">
        <v>94</v>
      </c>
      <c r="I1" s="71" t="s">
        <v>93</v>
      </c>
      <c r="J1" s="71" t="s">
        <v>92</v>
      </c>
      <c r="K1" s="71" t="s">
        <v>91</v>
      </c>
      <c r="L1" s="71" t="s">
        <v>90</v>
      </c>
      <c r="M1" s="71" t="s">
        <v>89</v>
      </c>
      <c r="N1" s="71" t="s">
        <v>88</v>
      </c>
      <c r="O1" s="75" t="s">
        <v>87</v>
      </c>
      <c r="P1" s="75" t="s">
        <v>86</v>
      </c>
      <c r="Q1" s="71" t="s">
        <v>85</v>
      </c>
      <c r="R1" s="75" t="s">
        <v>84</v>
      </c>
      <c r="U1" s="253" t="s">
        <v>83</v>
      </c>
      <c r="V1" s="253"/>
      <c r="W1" s="253"/>
      <c r="X1" s="253"/>
    </row>
    <row r="2" spans="1:27" x14ac:dyDescent="0.35">
      <c r="A2" s="71">
        <v>87</v>
      </c>
      <c r="B2" s="65">
        <v>21.34</v>
      </c>
      <c r="C2" s="72" t="s">
        <v>80</v>
      </c>
      <c r="D2" s="72" t="s">
        <v>54</v>
      </c>
      <c r="E2" s="65">
        <v>0.69</v>
      </c>
      <c r="F2" s="65">
        <v>45.94</v>
      </c>
      <c r="G2" s="65">
        <v>4.4749999999999996</v>
      </c>
      <c r="H2" s="65">
        <v>0</v>
      </c>
      <c r="I2" s="65">
        <v>66.229900000000001</v>
      </c>
      <c r="J2" s="65">
        <v>10.2658</v>
      </c>
      <c r="K2" s="65">
        <v>26</v>
      </c>
      <c r="L2" s="65">
        <v>515</v>
      </c>
      <c r="M2" s="65">
        <v>2786</v>
      </c>
      <c r="N2" s="65">
        <v>79</v>
      </c>
      <c r="O2" s="73" t="s">
        <v>53</v>
      </c>
      <c r="P2" s="72" t="s">
        <v>52</v>
      </c>
      <c r="Q2" s="65">
        <v>0</v>
      </c>
      <c r="R2" s="72" t="s">
        <v>82</v>
      </c>
      <c r="U2" s="15" t="s">
        <v>46</v>
      </c>
      <c r="V2" s="15" t="s">
        <v>45</v>
      </c>
      <c r="W2" s="15" t="s">
        <v>44</v>
      </c>
      <c r="X2" s="15" t="s">
        <v>43</v>
      </c>
      <c r="Z2" s="15" t="s">
        <v>20</v>
      </c>
      <c r="AA2" s="15" t="s">
        <v>19</v>
      </c>
    </row>
    <row r="3" spans="1:27" x14ac:dyDescent="0.35">
      <c r="A3" s="71"/>
      <c r="B3" s="65">
        <v>19.71</v>
      </c>
      <c r="C3" s="72" t="s">
        <v>80</v>
      </c>
      <c r="D3" s="72" t="s">
        <v>54</v>
      </c>
      <c r="E3" s="65">
        <v>0.71</v>
      </c>
      <c r="F3" s="65">
        <v>46.22</v>
      </c>
      <c r="G3" s="65">
        <v>4.4409999999999998</v>
      </c>
      <c r="H3" s="65">
        <v>0</v>
      </c>
      <c r="I3" s="65">
        <v>64.764099999999999</v>
      </c>
      <c r="J3" s="65">
        <v>10.4076</v>
      </c>
      <c r="K3" s="65">
        <v>26</v>
      </c>
      <c r="L3" s="65">
        <v>515</v>
      </c>
      <c r="M3" s="65">
        <v>2786</v>
      </c>
      <c r="N3" s="65">
        <v>79</v>
      </c>
      <c r="O3" s="73" t="s">
        <v>53</v>
      </c>
      <c r="P3" s="72" t="s">
        <v>52</v>
      </c>
      <c r="Q3" s="65">
        <v>0</v>
      </c>
      <c r="R3" s="72" t="s">
        <v>81</v>
      </c>
      <c r="U3" s="10">
        <v>0</v>
      </c>
      <c r="V3" s="65">
        <v>4.4749999999999996</v>
      </c>
      <c r="W3" s="65">
        <v>4.4409999999999998</v>
      </c>
      <c r="X3" s="65">
        <v>4.5469999999999997</v>
      </c>
      <c r="Z3" s="10">
        <f t="shared" ref="Z3:Z9" si="0">AVERAGE(V3:X3)</f>
        <v>4.4876666666666667</v>
      </c>
      <c r="AA3" s="10">
        <f t="shared" ref="AA3:AA9" si="1">STDEVA(V3:X3)</f>
        <v>5.41233159861194E-2</v>
      </c>
    </row>
    <row r="4" spans="1:27" x14ac:dyDescent="0.35">
      <c r="A4" s="71">
        <v>89</v>
      </c>
      <c r="B4" s="65">
        <v>21.17</v>
      </c>
      <c r="C4" s="72" t="s">
        <v>80</v>
      </c>
      <c r="D4" s="72" t="s">
        <v>54</v>
      </c>
      <c r="E4" s="65">
        <v>0.72</v>
      </c>
      <c r="F4" s="65">
        <v>46.37</v>
      </c>
      <c r="G4" s="65">
        <v>4.5469999999999997</v>
      </c>
      <c r="H4" s="65">
        <v>0</v>
      </c>
      <c r="I4" s="65">
        <v>64.349400000000003</v>
      </c>
      <c r="J4" s="65">
        <v>10.196099999999999</v>
      </c>
      <c r="K4" s="65">
        <v>26</v>
      </c>
      <c r="L4" s="65">
        <v>515</v>
      </c>
      <c r="M4" s="65">
        <v>2786</v>
      </c>
      <c r="N4" s="65">
        <v>79</v>
      </c>
      <c r="O4" s="73" t="s">
        <v>53</v>
      </c>
      <c r="P4" s="72" t="s">
        <v>52</v>
      </c>
      <c r="Q4" s="65">
        <v>0</v>
      </c>
      <c r="R4" s="72" t="s">
        <v>79</v>
      </c>
      <c r="U4" s="10">
        <v>10</v>
      </c>
      <c r="V4" s="65">
        <v>4.5869999999999997</v>
      </c>
      <c r="W4" s="65">
        <v>4.6120000000000001</v>
      </c>
      <c r="X4" s="65">
        <v>4.6529999999999996</v>
      </c>
      <c r="Z4" s="10">
        <f t="shared" si="0"/>
        <v>4.6173333333333337</v>
      </c>
      <c r="AA4" s="10">
        <f t="shared" si="1"/>
        <v>3.3321664624284986E-2</v>
      </c>
    </row>
    <row r="5" spans="1:27" x14ac:dyDescent="0.35">
      <c r="A5" s="71">
        <v>90</v>
      </c>
      <c r="B5" s="65">
        <v>21.13</v>
      </c>
      <c r="C5" s="72" t="s">
        <v>76</v>
      </c>
      <c r="D5" s="72" t="s">
        <v>54</v>
      </c>
      <c r="E5" s="65">
        <v>0.86</v>
      </c>
      <c r="F5" s="65">
        <v>46.58</v>
      </c>
      <c r="G5" s="65">
        <v>4.5869999999999997</v>
      </c>
      <c r="H5" s="65">
        <v>0</v>
      </c>
      <c r="I5" s="65">
        <v>54.326999999999998</v>
      </c>
      <c r="J5" s="65">
        <v>10.1555</v>
      </c>
      <c r="K5" s="65">
        <v>26</v>
      </c>
      <c r="L5" s="65">
        <v>515</v>
      </c>
      <c r="M5" s="65">
        <v>2786</v>
      </c>
      <c r="N5" s="65">
        <v>79</v>
      </c>
      <c r="O5" s="73" t="s">
        <v>53</v>
      </c>
      <c r="P5" s="72" t="s">
        <v>52</v>
      </c>
      <c r="Q5" s="65">
        <v>0</v>
      </c>
      <c r="R5" s="72" t="s">
        <v>78</v>
      </c>
      <c r="U5" s="10">
        <v>20</v>
      </c>
      <c r="V5" s="65">
        <v>4.5810000000000004</v>
      </c>
      <c r="W5" s="65">
        <v>4.5529999999999999</v>
      </c>
      <c r="X5" s="65">
        <v>4.5739999999999998</v>
      </c>
      <c r="Z5" s="10">
        <f t="shared" si="0"/>
        <v>4.5693333333333337</v>
      </c>
      <c r="AA5" s="10">
        <f t="shared" si="1"/>
        <v>1.4571661996263103E-2</v>
      </c>
    </row>
    <row r="6" spans="1:27" x14ac:dyDescent="0.35">
      <c r="A6" s="71">
        <v>91</v>
      </c>
      <c r="B6" s="65">
        <v>21.36</v>
      </c>
      <c r="C6" s="72" t="s">
        <v>76</v>
      </c>
      <c r="D6" s="72" t="s">
        <v>54</v>
      </c>
      <c r="E6" s="65">
        <v>0.85</v>
      </c>
      <c r="F6" s="65">
        <v>46.45</v>
      </c>
      <c r="G6" s="65">
        <v>4.6120000000000001</v>
      </c>
      <c r="H6" s="65">
        <v>0</v>
      </c>
      <c r="I6" s="65">
        <v>54.915900000000001</v>
      </c>
      <c r="J6" s="65">
        <v>10.0707</v>
      </c>
      <c r="K6" s="65">
        <v>26</v>
      </c>
      <c r="L6" s="65">
        <v>515</v>
      </c>
      <c r="M6" s="65">
        <v>2786</v>
      </c>
      <c r="N6" s="65">
        <v>79</v>
      </c>
      <c r="O6" s="73" t="s">
        <v>53</v>
      </c>
      <c r="P6" s="72" t="s">
        <v>52</v>
      </c>
      <c r="Q6" s="65">
        <v>0</v>
      </c>
      <c r="R6" s="72" t="s">
        <v>77</v>
      </c>
      <c r="U6" s="10">
        <v>30</v>
      </c>
      <c r="V6" s="65">
        <v>4.51</v>
      </c>
      <c r="W6" s="65">
        <v>4.5970000000000004</v>
      </c>
      <c r="X6" s="65">
        <v>4.46</v>
      </c>
      <c r="Z6" s="10">
        <f t="shared" si="0"/>
        <v>4.5223333333333331</v>
      </c>
      <c r="AA6" s="10">
        <f t="shared" si="1"/>
        <v>6.9327724132076982E-2</v>
      </c>
    </row>
    <row r="7" spans="1:27" x14ac:dyDescent="0.35">
      <c r="A7" s="71">
        <v>92</v>
      </c>
      <c r="B7" s="65">
        <v>22.68</v>
      </c>
      <c r="C7" s="72" t="s">
        <v>76</v>
      </c>
      <c r="D7" s="72" t="s">
        <v>54</v>
      </c>
      <c r="E7" s="65">
        <v>0.85</v>
      </c>
      <c r="F7" s="65">
        <v>46.03</v>
      </c>
      <c r="G7" s="65">
        <v>4.6529999999999996</v>
      </c>
      <c r="H7" s="65">
        <v>0</v>
      </c>
      <c r="I7" s="65">
        <v>54.281999999999996</v>
      </c>
      <c r="J7" s="65">
        <v>9.8927999999999994</v>
      </c>
      <c r="K7" s="65">
        <v>26</v>
      </c>
      <c r="L7" s="65">
        <v>515</v>
      </c>
      <c r="M7" s="65">
        <v>2786</v>
      </c>
      <c r="N7" s="65">
        <v>79</v>
      </c>
      <c r="O7" s="73" t="s">
        <v>53</v>
      </c>
      <c r="P7" s="72" t="s">
        <v>52</v>
      </c>
      <c r="Q7" s="65">
        <v>0</v>
      </c>
      <c r="R7" s="72" t="s">
        <v>75</v>
      </c>
      <c r="U7" s="10">
        <v>40</v>
      </c>
      <c r="V7" s="65">
        <v>4.6609999999999996</v>
      </c>
      <c r="W7" s="65">
        <v>4.6539999999999999</v>
      </c>
      <c r="X7" s="65">
        <v>4.6609999999999996</v>
      </c>
      <c r="Z7" s="10">
        <f t="shared" si="0"/>
        <v>4.6586666666666661</v>
      </c>
      <c r="AA7" s="10">
        <f t="shared" si="1"/>
        <v>4.0414518843271919E-3</v>
      </c>
    </row>
    <row r="8" spans="1:27" x14ac:dyDescent="0.35">
      <c r="A8" s="71">
        <v>93</v>
      </c>
      <c r="B8" s="65">
        <v>20.440000000000001</v>
      </c>
      <c r="C8" s="72" t="s">
        <v>72</v>
      </c>
      <c r="D8" s="72" t="s">
        <v>54</v>
      </c>
      <c r="E8" s="65">
        <v>1.02</v>
      </c>
      <c r="F8" s="65">
        <v>46.51</v>
      </c>
      <c r="G8" s="65">
        <v>4.5810000000000004</v>
      </c>
      <c r="H8" s="65">
        <v>0</v>
      </c>
      <c r="I8" s="65">
        <v>45.780500000000004</v>
      </c>
      <c r="J8" s="65">
        <v>10.1523</v>
      </c>
      <c r="K8" s="65">
        <v>26</v>
      </c>
      <c r="L8" s="65">
        <v>515</v>
      </c>
      <c r="M8" s="65">
        <v>2786</v>
      </c>
      <c r="N8" s="65">
        <v>79</v>
      </c>
      <c r="O8" s="73" t="s">
        <v>53</v>
      </c>
      <c r="P8" s="72" t="s">
        <v>52</v>
      </c>
      <c r="Q8" s="65">
        <v>0</v>
      </c>
      <c r="R8" s="72" t="s">
        <v>74</v>
      </c>
      <c r="U8" s="10">
        <v>50</v>
      </c>
      <c r="V8" s="65">
        <v>4.5960000000000001</v>
      </c>
      <c r="W8" s="65">
        <v>4.633</v>
      </c>
      <c r="X8" s="65">
        <v>4.593</v>
      </c>
      <c r="Z8" s="10">
        <f t="shared" si="0"/>
        <v>4.6073333333333331</v>
      </c>
      <c r="AA8" s="10">
        <f t="shared" si="1"/>
        <v>2.2278539748675923E-2</v>
      </c>
    </row>
    <row r="9" spans="1:27" x14ac:dyDescent="0.35">
      <c r="A9" s="71">
        <v>94</v>
      </c>
      <c r="B9" s="65">
        <v>20.329999999999998</v>
      </c>
      <c r="C9" s="72" t="s">
        <v>72</v>
      </c>
      <c r="D9" s="72" t="s">
        <v>54</v>
      </c>
      <c r="E9" s="65">
        <v>1.01</v>
      </c>
      <c r="F9" s="65">
        <v>46.47</v>
      </c>
      <c r="G9" s="65">
        <v>4.5529999999999999</v>
      </c>
      <c r="H9" s="65">
        <v>0</v>
      </c>
      <c r="I9" s="65">
        <v>45.8489</v>
      </c>
      <c r="J9" s="65">
        <v>10.205399999999999</v>
      </c>
      <c r="K9" s="65">
        <v>26</v>
      </c>
      <c r="L9" s="65">
        <v>515</v>
      </c>
      <c r="M9" s="65">
        <v>2786</v>
      </c>
      <c r="N9" s="65">
        <v>79</v>
      </c>
      <c r="O9" s="73" t="s">
        <v>53</v>
      </c>
      <c r="P9" s="72" t="s">
        <v>52</v>
      </c>
      <c r="Q9" s="65">
        <v>0</v>
      </c>
      <c r="R9" s="72" t="s">
        <v>73</v>
      </c>
      <c r="U9" s="10">
        <v>100</v>
      </c>
      <c r="V9" s="65">
        <v>4.8070000000000004</v>
      </c>
      <c r="W9" s="65">
        <v>4.7560000000000002</v>
      </c>
      <c r="X9" s="65">
        <v>4.6509999999999998</v>
      </c>
      <c r="Z9" s="74">
        <f t="shared" si="0"/>
        <v>4.7380000000000004</v>
      </c>
      <c r="AA9" s="10">
        <f t="shared" si="1"/>
        <v>7.9542441501377417E-2</v>
      </c>
    </row>
    <row r="10" spans="1:27" x14ac:dyDescent="0.35">
      <c r="A10" s="71">
        <v>95</v>
      </c>
      <c r="B10" s="65">
        <v>20.85</v>
      </c>
      <c r="C10" s="72" t="s">
        <v>72</v>
      </c>
      <c r="D10" s="72" t="s">
        <v>54</v>
      </c>
      <c r="E10" s="65">
        <v>1.04</v>
      </c>
      <c r="F10" s="65">
        <v>46.49</v>
      </c>
      <c r="G10" s="65">
        <v>4.5739999999999998</v>
      </c>
      <c r="H10" s="65">
        <v>8.9999999999999993E-3</v>
      </c>
      <c r="I10" s="65">
        <v>44.6432</v>
      </c>
      <c r="J10" s="65">
        <v>10.1638</v>
      </c>
      <c r="K10" s="65">
        <v>26</v>
      </c>
      <c r="L10" s="65">
        <v>515</v>
      </c>
      <c r="M10" s="65">
        <v>2786</v>
      </c>
      <c r="N10" s="65">
        <v>79</v>
      </c>
      <c r="O10" s="73" t="s">
        <v>53</v>
      </c>
      <c r="P10" s="72" t="s">
        <v>52</v>
      </c>
      <c r="Q10" s="65">
        <v>0</v>
      </c>
      <c r="R10" s="72" t="s">
        <v>71</v>
      </c>
      <c r="Y10" s="63" t="s">
        <v>42</v>
      </c>
      <c r="Z10" s="13">
        <f>AVERAGE(Z3:Z9)</f>
        <v>4.6000952380952373</v>
      </c>
    </row>
    <row r="11" spans="1:27" x14ac:dyDescent="0.35">
      <c r="A11" s="71">
        <v>96</v>
      </c>
      <c r="B11" s="65">
        <v>20.76</v>
      </c>
      <c r="C11" s="72" t="s">
        <v>68</v>
      </c>
      <c r="D11" s="72" t="s">
        <v>54</v>
      </c>
      <c r="E11" s="65">
        <v>1.19</v>
      </c>
      <c r="F11" s="65">
        <v>45.76</v>
      </c>
      <c r="G11" s="65">
        <v>4.51</v>
      </c>
      <c r="H11" s="65">
        <v>1.9E-2</v>
      </c>
      <c r="I11" s="65">
        <v>38.4681</v>
      </c>
      <c r="J11" s="65">
        <v>10.1478</v>
      </c>
      <c r="K11" s="65">
        <v>26</v>
      </c>
      <c r="L11" s="65">
        <v>515</v>
      </c>
      <c r="M11" s="65">
        <v>2786</v>
      </c>
      <c r="N11" s="65">
        <v>79</v>
      </c>
      <c r="O11" s="73" t="s">
        <v>53</v>
      </c>
      <c r="P11" s="72" t="s">
        <v>52</v>
      </c>
      <c r="Q11" s="65">
        <v>0</v>
      </c>
      <c r="R11" s="72" t="s">
        <v>70</v>
      </c>
      <c r="Y11" s="63" t="s">
        <v>19</v>
      </c>
      <c r="Z11" s="13">
        <f>STDEVA(Z3:Z9)</f>
        <v>8.4094460619462436E-2</v>
      </c>
    </row>
    <row r="12" spans="1:27" x14ac:dyDescent="0.35">
      <c r="A12" s="71">
        <v>97</v>
      </c>
      <c r="B12" s="65">
        <v>20.55</v>
      </c>
      <c r="C12" s="72" t="s">
        <v>68</v>
      </c>
      <c r="D12" s="72" t="s">
        <v>54</v>
      </c>
      <c r="E12" s="65">
        <v>1.17</v>
      </c>
      <c r="F12" s="65">
        <v>46.32</v>
      </c>
      <c r="G12" s="65">
        <v>4.5970000000000004</v>
      </c>
      <c r="H12" s="65">
        <v>1E-3</v>
      </c>
      <c r="I12" s="65">
        <v>39.722900000000003</v>
      </c>
      <c r="J12" s="65">
        <v>10.0762</v>
      </c>
      <c r="K12" s="65">
        <v>26</v>
      </c>
      <c r="L12" s="65">
        <v>515</v>
      </c>
      <c r="M12" s="65">
        <v>2786</v>
      </c>
      <c r="N12" s="65">
        <v>79</v>
      </c>
      <c r="O12" s="73" t="s">
        <v>53</v>
      </c>
      <c r="P12" s="72" t="s">
        <v>52</v>
      </c>
      <c r="Q12" s="65">
        <v>0</v>
      </c>
      <c r="R12" s="72" t="s">
        <v>69</v>
      </c>
    </row>
    <row r="13" spans="1:27" x14ac:dyDescent="0.35">
      <c r="A13" s="71">
        <v>98</v>
      </c>
      <c r="B13" s="65">
        <v>20.48</v>
      </c>
      <c r="C13" s="72" t="s">
        <v>68</v>
      </c>
      <c r="D13" s="72" t="s">
        <v>54</v>
      </c>
      <c r="E13" s="65">
        <v>1.1299999999999999</v>
      </c>
      <c r="F13" s="65">
        <v>45.45</v>
      </c>
      <c r="G13" s="65">
        <v>4.46</v>
      </c>
      <c r="H13" s="65">
        <v>0</v>
      </c>
      <c r="I13" s="65">
        <v>40.129300000000001</v>
      </c>
      <c r="J13" s="65">
        <v>10.191599999999999</v>
      </c>
      <c r="K13" s="65">
        <v>26</v>
      </c>
      <c r="L13" s="65">
        <v>515</v>
      </c>
      <c r="M13" s="65">
        <v>2786</v>
      </c>
      <c r="N13" s="65">
        <v>79</v>
      </c>
      <c r="O13" s="73" t="s">
        <v>53</v>
      </c>
      <c r="P13" s="72" t="s">
        <v>52</v>
      </c>
      <c r="Q13" s="65">
        <v>0</v>
      </c>
      <c r="R13" s="72" t="s">
        <v>67</v>
      </c>
    </row>
    <row r="14" spans="1:27" x14ac:dyDescent="0.35">
      <c r="A14" s="71">
        <v>99</v>
      </c>
      <c r="B14" s="65">
        <v>20.84</v>
      </c>
      <c r="C14" s="72" t="s">
        <v>63</v>
      </c>
      <c r="D14" s="72" t="s">
        <v>54</v>
      </c>
      <c r="E14" s="65">
        <v>1.43</v>
      </c>
      <c r="F14" s="65">
        <v>46.62</v>
      </c>
      <c r="G14" s="65">
        <v>4.6609999999999996</v>
      </c>
      <c r="H14" s="65">
        <v>3.1E-2</v>
      </c>
      <c r="I14" s="65">
        <v>32.579000000000001</v>
      </c>
      <c r="J14" s="65">
        <v>10.0024</v>
      </c>
      <c r="K14" s="65">
        <v>26</v>
      </c>
      <c r="L14" s="65">
        <v>515</v>
      </c>
      <c r="M14" s="65">
        <v>2786</v>
      </c>
      <c r="N14" s="65">
        <v>79</v>
      </c>
      <c r="O14" s="73" t="s">
        <v>53</v>
      </c>
      <c r="P14" s="72" t="s">
        <v>52</v>
      </c>
      <c r="Q14" s="65">
        <v>0</v>
      </c>
      <c r="R14" s="72" t="s">
        <v>66</v>
      </c>
      <c r="U14" s="253" t="s">
        <v>65</v>
      </c>
      <c r="V14" s="253"/>
      <c r="W14" s="253"/>
      <c r="X14" s="253"/>
    </row>
    <row r="15" spans="1:27" x14ac:dyDescent="0.35">
      <c r="A15" s="71">
        <v>100</v>
      </c>
      <c r="B15" s="65">
        <v>21.02</v>
      </c>
      <c r="C15" s="72" t="s">
        <v>63</v>
      </c>
      <c r="D15" s="72" t="s">
        <v>54</v>
      </c>
      <c r="E15" s="65">
        <v>1.43</v>
      </c>
      <c r="F15" s="65">
        <v>46.48</v>
      </c>
      <c r="G15" s="65">
        <v>4.6539999999999999</v>
      </c>
      <c r="H15" s="65">
        <v>4.5999999999999999E-2</v>
      </c>
      <c r="I15" s="65">
        <v>32.611199999999997</v>
      </c>
      <c r="J15" s="65">
        <v>9.9876000000000005</v>
      </c>
      <c r="K15" s="65">
        <v>26</v>
      </c>
      <c r="L15" s="65">
        <v>515</v>
      </c>
      <c r="M15" s="65">
        <v>2786</v>
      </c>
      <c r="N15" s="65">
        <v>79</v>
      </c>
      <c r="O15" s="73" t="s">
        <v>53</v>
      </c>
      <c r="P15" s="72" t="s">
        <v>52</v>
      </c>
      <c r="Q15" s="65">
        <v>0</v>
      </c>
      <c r="R15" s="72" t="s">
        <v>64</v>
      </c>
      <c r="U15" s="15" t="s">
        <v>46</v>
      </c>
      <c r="V15" s="15" t="s">
        <v>45</v>
      </c>
      <c r="W15" s="15" t="s">
        <v>44</v>
      </c>
      <c r="X15" s="15" t="s">
        <v>43</v>
      </c>
      <c r="Z15" s="15" t="s">
        <v>20</v>
      </c>
      <c r="AA15" s="15" t="s">
        <v>19</v>
      </c>
    </row>
    <row r="16" spans="1:27" x14ac:dyDescent="0.35">
      <c r="A16" s="71">
        <v>101</v>
      </c>
      <c r="B16" s="65">
        <v>20.73</v>
      </c>
      <c r="C16" s="72" t="s">
        <v>63</v>
      </c>
      <c r="D16" s="72" t="s">
        <v>54</v>
      </c>
      <c r="E16" s="65">
        <v>1.41</v>
      </c>
      <c r="F16" s="65">
        <v>46.72</v>
      </c>
      <c r="G16" s="65">
        <v>4.6609999999999996</v>
      </c>
      <c r="H16" s="65">
        <v>2.9000000000000001E-2</v>
      </c>
      <c r="I16" s="65">
        <v>33.1584</v>
      </c>
      <c r="J16" s="65">
        <v>10.023199999999999</v>
      </c>
      <c r="K16" s="65">
        <v>26</v>
      </c>
      <c r="L16" s="65">
        <v>515</v>
      </c>
      <c r="M16" s="65">
        <v>2786</v>
      </c>
      <c r="N16" s="65">
        <v>79</v>
      </c>
      <c r="O16" s="73" t="s">
        <v>53</v>
      </c>
      <c r="P16" s="72" t="s">
        <v>52</v>
      </c>
      <c r="Q16" s="65">
        <v>0</v>
      </c>
      <c r="R16" s="72" t="s">
        <v>62</v>
      </c>
      <c r="U16" s="10">
        <v>0</v>
      </c>
      <c r="V16" s="65">
        <v>0.69</v>
      </c>
      <c r="W16" s="65">
        <v>0.71</v>
      </c>
      <c r="X16" s="65">
        <v>0.72</v>
      </c>
      <c r="Z16" s="10">
        <f t="shared" ref="Z16:Z22" si="2">AVERAGE(V16:X16)</f>
        <v>0.70666666666666667</v>
      </c>
      <c r="AA16" s="10">
        <f t="shared" ref="AA16:AA22" si="3">STDEVA(V16:X16)</f>
        <v>1.527525231651948E-2</v>
      </c>
    </row>
    <row r="17" spans="1:27" x14ac:dyDescent="0.35">
      <c r="A17" s="71">
        <v>102</v>
      </c>
      <c r="B17" s="65">
        <v>19.63</v>
      </c>
      <c r="C17" s="72" t="s">
        <v>59</v>
      </c>
      <c r="D17" s="72" t="s">
        <v>54</v>
      </c>
      <c r="E17" s="65">
        <v>1.51</v>
      </c>
      <c r="F17" s="65">
        <v>46.85</v>
      </c>
      <c r="G17" s="65">
        <v>4.5960000000000001</v>
      </c>
      <c r="H17" s="65">
        <v>4.9000000000000002E-2</v>
      </c>
      <c r="I17" s="65">
        <v>31.031600000000001</v>
      </c>
      <c r="J17" s="65">
        <v>10.1937</v>
      </c>
      <c r="K17" s="65">
        <v>26</v>
      </c>
      <c r="L17" s="65">
        <v>515</v>
      </c>
      <c r="M17" s="65">
        <v>2786</v>
      </c>
      <c r="N17" s="65">
        <v>79</v>
      </c>
      <c r="O17" s="73" t="s">
        <v>53</v>
      </c>
      <c r="P17" s="72" t="s">
        <v>52</v>
      </c>
      <c r="Q17" s="65">
        <v>0</v>
      </c>
      <c r="R17" s="72" t="s">
        <v>61</v>
      </c>
      <c r="U17" s="10">
        <v>10</v>
      </c>
      <c r="V17" s="65">
        <v>0.86</v>
      </c>
      <c r="W17" s="65">
        <v>0.85</v>
      </c>
      <c r="X17" s="65">
        <v>0.85</v>
      </c>
      <c r="Z17" s="10">
        <f t="shared" si="2"/>
        <v>0.85333333333333339</v>
      </c>
      <c r="AA17" s="10">
        <f t="shared" si="3"/>
        <v>5.7735026918962632E-3</v>
      </c>
    </row>
    <row r="18" spans="1:27" x14ac:dyDescent="0.35">
      <c r="A18" s="71">
        <v>103</v>
      </c>
      <c r="B18" s="65">
        <v>20.22</v>
      </c>
      <c r="C18" s="72" t="s">
        <v>59</v>
      </c>
      <c r="D18" s="72" t="s">
        <v>54</v>
      </c>
      <c r="E18" s="65">
        <v>1.55</v>
      </c>
      <c r="F18" s="65">
        <v>46.63</v>
      </c>
      <c r="G18" s="65">
        <v>4.633</v>
      </c>
      <c r="H18" s="65">
        <v>2.5999999999999999E-2</v>
      </c>
      <c r="I18" s="65">
        <v>30.052199999999999</v>
      </c>
      <c r="J18" s="65">
        <v>10.064</v>
      </c>
      <c r="K18" s="65">
        <v>26</v>
      </c>
      <c r="L18" s="65">
        <v>515</v>
      </c>
      <c r="M18" s="65">
        <v>2786</v>
      </c>
      <c r="N18" s="65">
        <v>79</v>
      </c>
      <c r="O18" s="73" t="s">
        <v>53</v>
      </c>
      <c r="P18" s="72" t="s">
        <v>52</v>
      </c>
      <c r="Q18" s="65">
        <v>0</v>
      </c>
      <c r="R18" s="72" t="s">
        <v>60</v>
      </c>
      <c r="U18" s="10">
        <v>20</v>
      </c>
      <c r="V18" s="65">
        <v>1.02</v>
      </c>
      <c r="W18" s="65">
        <v>1.01</v>
      </c>
      <c r="X18" s="65">
        <v>1.04</v>
      </c>
      <c r="Z18" s="10">
        <f t="shared" si="2"/>
        <v>1.0233333333333334</v>
      </c>
      <c r="AA18" s="10">
        <f t="shared" si="3"/>
        <v>1.527525231651948E-2</v>
      </c>
    </row>
    <row r="19" spans="1:27" x14ac:dyDescent="0.35">
      <c r="A19" s="71">
        <v>104</v>
      </c>
      <c r="B19" s="65">
        <v>20.14</v>
      </c>
      <c r="C19" s="72" t="s">
        <v>59</v>
      </c>
      <c r="D19" s="72" t="s">
        <v>54</v>
      </c>
      <c r="E19" s="65">
        <v>1.57</v>
      </c>
      <c r="F19" s="65">
        <v>46.43</v>
      </c>
      <c r="G19" s="65">
        <v>4.593</v>
      </c>
      <c r="H19" s="65">
        <v>4.2000000000000003E-2</v>
      </c>
      <c r="I19" s="65">
        <v>29.636500000000002</v>
      </c>
      <c r="J19" s="65">
        <v>10.1075</v>
      </c>
      <c r="K19" s="65">
        <v>26</v>
      </c>
      <c r="L19" s="65">
        <v>515</v>
      </c>
      <c r="M19" s="65">
        <v>2786</v>
      </c>
      <c r="N19" s="65">
        <v>79</v>
      </c>
      <c r="O19" s="73" t="s">
        <v>53</v>
      </c>
      <c r="P19" s="72" t="s">
        <v>52</v>
      </c>
      <c r="Q19" s="65">
        <v>0</v>
      </c>
      <c r="R19" s="72" t="s">
        <v>58</v>
      </c>
      <c r="U19" s="10">
        <v>30</v>
      </c>
      <c r="V19" s="65">
        <v>1.19</v>
      </c>
      <c r="W19" s="65">
        <v>1.17</v>
      </c>
      <c r="X19" s="65">
        <v>1.1299999999999999</v>
      </c>
      <c r="Z19" s="10">
        <f t="shared" si="2"/>
        <v>1.1633333333333333</v>
      </c>
      <c r="AA19" s="10">
        <f t="shared" si="3"/>
        <v>3.0550504633038961E-2</v>
      </c>
    </row>
    <row r="20" spans="1:27" x14ac:dyDescent="0.35">
      <c r="A20" s="71">
        <v>105</v>
      </c>
      <c r="B20" s="65">
        <v>21.79</v>
      </c>
      <c r="C20" s="72" t="s">
        <v>55</v>
      </c>
      <c r="D20" s="72" t="s">
        <v>54</v>
      </c>
      <c r="E20" s="65">
        <v>2.35</v>
      </c>
      <c r="F20" s="65">
        <v>47.05</v>
      </c>
      <c r="G20" s="65">
        <v>4.8070000000000004</v>
      </c>
      <c r="H20" s="65">
        <v>0.13800000000000001</v>
      </c>
      <c r="I20" s="65">
        <v>19.986899999999999</v>
      </c>
      <c r="J20" s="65">
        <v>9.7887000000000004</v>
      </c>
      <c r="K20" s="65">
        <v>26</v>
      </c>
      <c r="L20" s="65">
        <v>515</v>
      </c>
      <c r="M20" s="65">
        <v>2786</v>
      </c>
      <c r="N20" s="65">
        <v>79</v>
      </c>
      <c r="O20" s="73" t="s">
        <v>53</v>
      </c>
      <c r="P20" s="72" t="s">
        <v>52</v>
      </c>
      <c r="Q20" s="65">
        <v>0</v>
      </c>
      <c r="R20" s="72" t="s">
        <v>57</v>
      </c>
      <c r="U20" s="10">
        <v>40</v>
      </c>
      <c r="V20" s="65">
        <v>1.43</v>
      </c>
      <c r="W20" s="65">
        <v>1.43</v>
      </c>
      <c r="X20" s="65">
        <v>1.41</v>
      </c>
      <c r="Z20" s="10">
        <f t="shared" si="2"/>
        <v>1.4233333333333331</v>
      </c>
      <c r="AA20" s="10">
        <f t="shared" si="3"/>
        <v>1.1547005383792526E-2</v>
      </c>
    </row>
    <row r="21" spans="1:27" x14ac:dyDescent="0.35">
      <c r="A21" s="71">
        <v>106</v>
      </c>
      <c r="B21" s="65">
        <v>21.12</v>
      </c>
      <c r="C21" s="72" t="s">
        <v>55</v>
      </c>
      <c r="D21" s="72" t="s">
        <v>54</v>
      </c>
      <c r="E21" s="65">
        <v>2.3199999999999998</v>
      </c>
      <c r="F21" s="65">
        <v>47.08</v>
      </c>
      <c r="G21" s="65">
        <v>4.7560000000000002</v>
      </c>
      <c r="H21" s="65">
        <v>0.13600000000000001</v>
      </c>
      <c r="I21" s="65">
        <v>20.333200000000001</v>
      </c>
      <c r="J21" s="65">
        <v>9.8983000000000008</v>
      </c>
      <c r="K21" s="65">
        <v>26</v>
      </c>
      <c r="L21" s="65">
        <v>515</v>
      </c>
      <c r="M21" s="65">
        <v>2786</v>
      </c>
      <c r="N21" s="65">
        <v>79</v>
      </c>
      <c r="O21" s="73" t="s">
        <v>53</v>
      </c>
      <c r="P21" s="72" t="s">
        <v>52</v>
      </c>
      <c r="Q21" s="65">
        <v>0</v>
      </c>
      <c r="R21" s="72" t="s">
        <v>56</v>
      </c>
      <c r="U21" s="10">
        <v>50</v>
      </c>
      <c r="V21" s="65">
        <v>1.51</v>
      </c>
      <c r="W21" s="65">
        <v>1.55</v>
      </c>
      <c r="X21" s="65">
        <v>1.57</v>
      </c>
      <c r="Z21" s="10">
        <f t="shared" si="2"/>
        <v>1.5433333333333332</v>
      </c>
      <c r="AA21" s="10">
        <f t="shared" si="3"/>
        <v>3.0550504633038961E-2</v>
      </c>
    </row>
    <row r="22" spans="1:27" x14ac:dyDescent="0.35">
      <c r="A22" s="71">
        <v>107</v>
      </c>
      <c r="B22" s="70">
        <v>19.27</v>
      </c>
      <c r="C22" s="69" t="s">
        <v>55</v>
      </c>
      <c r="D22" s="69" t="s">
        <v>54</v>
      </c>
      <c r="E22" s="70">
        <v>2.31</v>
      </c>
      <c r="F22" s="70">
        <v>47.08</v>
      </c>
      <c r="G22" s="70">
        <v>4.6509999999999998</v>
      </c>
      <c r="H22" s="70">
        <v>0.112</v>
      </c>
      <c r="I22" s="70">
        <v>20.422599999999999</v>
      </c>
      <c r="J22" s="70">
        <v>10.1241</v>
      </c>
      <c r="K22" s="70">
        <v>26</v>
      </c>
      <c r="L22" s="70">
        <v>515</v>
      </c>
      <c r="M22" s="70">
        <v>2786</v>
      </c>
      <c r="N22" s="70">
        <v>79</v>
      </c>
      <c r="O22" s="69" t="s">
        <v>53</v>
      </c>
      <c r="P22" s="69" t="s">
        <v>52</v>
      </c>
      <c r="Q22" s="70">
        <v>0</v>
      </c>
      <c r="R22" s="69" t="s">
        <v>51</v>
      </c>
      <c r="U22" s="10">
        <v>100</v>
      </c>
      <c r="V22" s="65">
        <v>2.35</v>
      </c>
      <c r="W22" s="65">
        <v>2.3199999999999998</v>
      </c>
      <c r="X22" s="65">
        <v>2.31</v>
      </c>
      <c r="Z22" s="64">
        <f t="shared" si="2"/>
        <v>2.3266666666666667</v>
      </c>
      <c r="AA22" s="10">
        <f t="shared" si="3"/>
        <v>2.0816659994661382E-2</v>
      </c>
    </row>
    <row r="23" spans="1:27" x14ac:dyDescent="0.35">
      <c r="Y23" s="63" t="s">
        <v>42</v>
      </c>
      <c r="Z23" s="13">
        <f>AVERAGE(Z16:Z22)</f>
        <v>1.2914285714285714</v>
      </c>
    </row>
    <row r="24" spans="1:27" x14ac:dyDescent="0.35">
      <c r="Y24" s="63" t="s">
        <v>19</v>
      </c>
      <c r="Z24" s="13">
        <f>STDEVA(Z16:Z22)</f>
        <v>0.54386428434707912</v>
      </c>
    </row>
    <row r="26" spans="1:27" x14ac:dyDescent="0.35">
      <c r="N26" s="4" t="s">
        <v>50</v>
      </c>
      <c r="O26" s="4" t="s">
        <v>49</v>
      </c>
      <c r="U26" s="253" t="s">
        <v>48</v>
      </c>
      <c r="V26" s="253"/>
      <c r="W26" s="253"/>
      <c r="X26" s="253"/>
    </row>
    <row r="27" spans="1:27" x14ac:dyDescent="0.35">
      <c r="N27">
        <v>0</v>
      </c>
      <c r="O27" s="68">
        <v>0.70666666666666667</v>
      </c>
      <c r="U27" s="15" t="s">
        <v>46</v>
      </c>
      <c r="V27" s="15" t="s">
        <v>45</v>
      </c>
      <c r="W27" s="15" t="s">
        <v>44</v>
      </c>
      <c r="X27" s="15" t="s">
        <v>43</v>
      </c>
      <c r="Z27" s="15" t="s">
        <v>20</v>
      </c>
      <c r="AA27" s="15" t="s">
        <v>19</v>
      </c>
    </row>
    <row r="28" spans="1:27" x14ac:dyDescent="0.35">
      <c r="N28">
        <v>10</v>
      </c>
      <c r="O28" s="68">
        <v>0.85333333333333339</v>
      </c>
      <c r="U28" s="10">
        <v>0</v>
      </c>
      <c r="V28" s="65">
        <v>45.94</v>
      </c>
      <c r="W28" s="65">
        <v>46.22</v>
      </c>
      <c r="X28" s="65">
        <v>46.37</v>
      </c>
      <c r="Z28" s="10">
        <f t="shared" ref="Z28:Z34" si="4">AVERAGE(V28:X28)</f>
        <v>46.176666666666669</v>
      </c>
      <c r="AA28" s="10">
        <f t="shared" ref="AA28:AA34" si="5">STDEVA(V28:X28)</f>
        <v>0.2182506204649447</v>
      </c>
    </row>
    <row r="29" spans="1:27" x14ac:dyDescent="0.35">
      <c r="N29">
        <v>20</v>
      </c>
      <c r="O29" s="68">
        <v>1.0233333333333334</v>
      </c>
      <c r="U29" s="10">
        <v>10</v>
      </c>
      <c r="V29" s="65">
        <v>46.58</v>
      </c>
      <c r="W29" s="65">
        <v>46.45</v>
      </c>
      <c r="X29" s="65">
        <v>46.03</v>
      </c>
      <c r="Z29" s="10">
        <f t="shared" si="4"/>
        <v>46.353333333333332</v>
      </c>
      <c r="AA29" s="10">
        <f t="shared" si="5"/>
        <v>0.28746014216467097</v>
      </c>
    </row>
    <row r="30" spans="1:27" x14ac:dyDescent="0.35">
      <c r="N30">
        <v>30</v>
      </c>
      <c r="O30" s="68">
        <v>1.1633333333333333</v>
      </c>
      <c r="U30" s="10">
        <v>20</v>
      </c>
      <c r="V30" s="65">
        <v>46.51</v>
      </c>
      <c r="W30" s="65">
        <v>46.47</v>
      </c>
      <c r="X30" s="65">
        <v>46.49</v>
      </c>
      <c r="Z30" s="10">
        <f t="shared" si="4"/>
        <v>46.49</v>
      </c>
      <c r="AA30" s="10">
        <f t="shared" si="5"/>
        <v>1.9999999999999574E-2</v>
      </c>
    </row>
    <row r="31" spans="1:27" x14ac:dyDescent="0.35">
      <c r="N31">
        <v>40</v>
      </c>
      <c r="O31" s="68">
        <v>1.4233333333333331</v>
      </c>
      <c r="U31" s="10">
        <v>30</v>
      </c>
      <c r="V31" s="65">
        <v>45.76</v>
      </c>
      <c r="W31" s="65">
        <v>46.32</v>
      </c>
      <c r="X31" s="65">
        <v>45.45</v>
      </c>
      <c r="Z31" s="10">
        <f t="shared" si="4"/>
        <v>45.843333333333334</v>
      </c>
      <c r="AA31" s="10">
        <f t="shared" si="5"/>
        <v>0.44094595284834232</v>
      </c>
    </row>
    <row r="32" spans="1:27" x14ac:dyDescent="0.35">
      <c r="N32">
        <v>50</v>
      </c>
      <c r="O32" s="68">
        <v>1.5433333333333332</v>
      </c>
      <c r="U32" s="10">
        <v>40</v>
      </c>
      <c r="V32" s="65">
        <v>46.62</v>
      </c>
      <c r="W32" s="65">
        <v>46.48</v>
      </c>
      <c r="X32" s="65">
        <v>46.72</v>
      </c>
      <c r="Z32" s="10">
        <f t="shared" si="4"/>
        <v>46.606666666666662</v>
      </c>
      <c r="AA32" s="10">
        <f t="shared" si="5"/>
        <v>0.12055427546683513</v>
      </c>
    </row>
    <row r="33" spans="14:27" x14ac:dyDescent="0.35">
      <c r="N33">
        <v>100</v>
      </c>
      <c r="O33" s="68">
        <v>2.3266666666666667</v>
      </c>
      <c r="U33" s="10">
        <v>50</v>
      </c>
      <c r="V33" s="65">
        <v>46.85</v>
      </c>
      <c r="W33" s="65">
        <v>46.63</v>
      </c>
      <c r="X33" s="65">
        <v>46.43</v>
      </c>
      <c r="Z33" s="10">
        <f t="shared" si="4"/>
        <v>46.636666666666663</v>
      </c>
      <c r="AA33" s="10">
        <f t="shared" si="5"/>
        <v>0.21007935008785056</v>
      </c>
    </row>
    <row r="34" spans="14:27" x14ac:dyDescent="0.35">
      <c r="U34" s="10">
        <v>100</v>
      </c>
      <c r="V34" s="65">
        <v>47.05</v>
      </c>
      <c r="W34" s="65">
        <v>47.08</v>
      </c>
      <c r="X34" s="65">
        <v>47.08</v>
      </c>
      <c r="Z34" s="64">
        <f t="shared" si="4"/>
        <v>47.069999999999993</v>
      </c>
      <c r="AA34" s="10">
        <f t="shared" si="5"/>
        <v>1.7320508075689429E-2</v>
      </c>
    </row>
    <row r="35" spans="14:27" x14ac:dyDescent="0.35">
      <c r="Y35" s="63" t="s">
        <v>42</v>
      </c>
      <c r="Z35" s="13">
        <f>AVERAGE(Z28:Z34)</f>
        <v>46.453809523809525</v>
      </c>
    </row>
    <row r="36" spans="14:27" x14ac:dyDescent="0.35">
      <c r="Y36" s="63" t="s">
        <v>19</v>
      </c>
      <c r="Z36" s="13">
        <f>STDEVA(Z28:Z34)</f>
        <v>0.38673576284660843</v>
      </c>
    </row>
    <row r="37" spans="14:27" x14ac:dyDescent="0.35">
      <c r="Y37" s="67"/>
      <c r="Z37" s="66"/>
    </row>
    <row r="38" spans="14:27" x14ac:dyDescent="0.35">
      <c r="U38" s="253" t="s">
        <v>47</v>
      </c>
      <c r="V38" s="253"/>
      <c r="W38" s="253"/>
      <c r="X38" s="253"/>
    </row>
    <row r="39" spans="14:27" x14ac:dyDescent="0.35">
      <c r="U39" s="15" t="s">
        <v>46</v>
      </c>
      <c r="V39" s="15" t="s">
        <v>45</v>
      </c>
      <c r="W39" s="15" t="s">
        <v>44</v>
      </c>
      <c r="X39" s="15" t="s">
        <v>43</v>
      </c>
      <c r="Z39" s="15" t="s">
        <v>20</v>
      </c>
      <c r="AA39" s="15" t="s">
        <v>19</v>
      </c>
    </row>
    <row r="40" spans="14:27" x14ac:dyDescent="0.35">
      <c r="U40" s="10">
        <v>0</v>
      </c>
      <c r="V40" s="65">
        <v>0</v>
      </c>
      <c r="W40" s="65">
        <v>0</v>
      </c>
      <c r="X40" s="65">
        <v>0</v>
      </c>
      <c r="Z40" s="10">
        <f t="shared" ref="Z40:Z46" si="6">AVERAGE(V40:X40)</f>
        <v>0</v>
      </c>
      <c r="AA40" s="10">
        <f t="shared" ref="AA40:AA46" si="7">STDEVA(V40:X40)</f>
        <v>0</v>
      </c>
    </row>
    <row r="41" spans="14:27" x14ac:dyDescent="0.35">
      <c r="U41" s="10">
        <v>10</v>
      </c>
      <c r="V41" s="65">
        <v>0</v>
      </c>
      <c r="W41" s="65">
        <v>0</v>
      </c>
      <c r="X41" s="65">
        <v>0</v>
      </c>
      <c r="Z41" s="10">
        <f t="shared" si="6"/>
        <v>0</v>
      </c>
      <c r="AA41" s="10">
        <f t="shared" si="7"/>
        <v>0</v>
      </c>
    </row>
    <row r="42" spans="14:27" x14ac:dyDescent="0.35">
      <c r="U42" s="10">
        <v>20</v>
      </c>
      <c r="V42" s="65">
        <v>0</v>
      </c>
      <c r="W42" s="65">
        <v>0</v>
      </c>
      <c r="X42" s="65">
        <v>8.9999999999999993E-3</v>
      </c>
      <c r="Z42" s="10">
        <f t="shared" si="6"/>
        <v>2.9999999999999996E-3</v>
      </c>
      <c r="AA42" s="10">
        <f t="shared" si="7"/>
        <v>5.1961524227066317E-3</v>
      </c>
    </row>
    <row r="43" spans="14:27" x14ac:dyDescent="0.35">
      <c r="U43" s="10">
        <v>30</v>
      </c>
      <c r="V43" s="65">
        <v>1.9E-2</v>
      </c>
      <c r="W43" s="65">
        <v>1E-3</v>
      </c>
      <c r="X43" s="65">
        <v>0</v>
      </c>
      <c r="Z43" s="10">
        <f t="shared" si="6"/>
        <v>6.6666666666666671E-3</v>
      </c>
      <c r="AA43" s="10">
        <f t="shared" si="7"/>
        <v>1.0692676621563627E-2</v>
      </c>
    </row>
    <row r="44" spans="14:27" x14ac:dyDescent="0.35">
      <c r="U44" s="10">
        <v>40</v>
      </c>
      <c r="V44" s="65">
        <v>3.1E-2</v>
      </c>
      <c r="W44" s="65">
        <v>4.5999999999999999E-2</v>
      </c>
      <c r="X44" s="65">
        <v>2.9000000000000001E-2</v>
      </c>
      <c r="Z44" s="10">
        <f t="shared" si="6"/>
        <v>3.5333333333333335E-2</v>
      </c>
      <c r="AA44" s="10">
        <f t="shared" si="7"/>
        <v>9.291573243177564E-3</v>
      </c>
    </row>
    <row r="45" spans="14:27" x14ac:dyDescent="0.35">
      <c r="U45" s="10">
        <v>50</v>
      </c>
      <c r="V45" s="65">
        <v>4.9000000000000002E-2</v>
      </c>
      <c r="W45" s="65">
        <v>2.5999999999999999E-2</v>
      </c>
      <c r="X45" s="65">
        <v>4.2000000000000003E-2</v>
      </c>
      <c r="Z45" s="10">
        <f t="shared" si="6"/>
        <v>3.9E-2</v>
      </c>
      <c r="AA45" s="10">
        <f t="shared" si="7"/>
        <v>1.1789826122551625E-2</v>
      </c>
    </row>
    <row r="46" spans="14:27" x14ac:dyDescent="0.35">
      <c r="U46" s="10">
        <v>100</v>
      </c>
      <c r="V46" s="65">
        <v>0.13800000000000001</v>
      </c>
      <c r="W46" s="65">
        <v>0.13600000000000001</v>
      </c>
      <c r="X46" s="65">
        <v>0.112</v>
      </c>
      <c r="Z46" s="64">
        <f t="shared" si="6"/>
        <v>0.12866666666666668</v>
      </c>
      <c r="AA46" s="10">
        <f t="shared" si="7"/>
        <v>1.4468356276140475E-2</v>
      </c>
    </row>
    <row r="47" spans="14:27" x14ac:dyDescent="0.35">
      <c r="Y47" s="63" t="s">
        <v>42</v>
      </c>
      <c r="Z47" s="13">
        <f>AVERAGE(Z40:Z46)</f>
        <v>3.038095238095238E-2</v>
      </c>
    </row>
    <row r="48" spans="14:27" x14ac:dyDescent="0.35">
      <c r="Y48" s="63" t="s">
        <v>19</v>
      </c>
      <c r="Z48" s="13">
        <f>STDEVA(Z40:Z46)</f>
        <v>4.6398606528975504E-2</v>
      </c>
    </row>
  </sheetData>
  <mergeCells count="4">
    <mergeCell ref="U1:X1"/>
    <mergeCell ref="U14:X14"/>
    <mergeCell ref="U26:X26"/>
    <mergeCell ref="U38:X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opLeftCell="D1" workbookViewId="0">
      <selection activeCell="E4" sqref="E4:AH4"/>
    </sheetView>
  </sheetViews>
  <sheetFormatPr baseColWidth="10" defaultRowHeight="14.5" x14ac:dyDescent="0.35"/>
  <cols>
    <col min="2" max="2" width="9.453125" customWidth="1"/>
    <col min="3" max="3" width="9.7265625" style="3" customWidth="1"/>
    <col min="4" max="4" width="8.453125" style="3" customWidth="1"/>
    <col min="5" max="34" width="5.7265625" customWidth="1"/>
  </cols>
  <sheetData>
    <row r="1" spans="1:34" x14ac:dyDescent="0.35">
      <c r="A1" s="5"/>
      <c r="B1" s="6"/>
      <c r="C1" s="7" t="s">
        <v>1</v>
      </c>
      <c r="D1" s="8"/>
      <c r="E1" s="9"/>
      <c r="F1" s="9"/>
      <c r="G1" s="9"/>
      <c r="H1" s="9"/>
      <c r="I1" s="9"/>
      <c r="J1" s="9"/>
      <c r="K1" s="9"/>
      <c r="L1" s="168"/>
      <c r="M1" s="168"/>
      <c r="N1" s="168"/>
      <c r="R1" s="193" t="s">
        <v>7</v>
      </c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4" x14ac:dyDescent="0.35">
      <c r="B2" s="2"/>
      <c r="C2" s="165" t="s">
        <v>136</v>
      </c>
      <c r="D2" s="166"/>
      <c r="E2" s="167"/>
      <c r="F2" s="167"/>
      <c r="G2" s="167"/>
      <c r="H2" s="167"/>
    </row>
    <row r="3" spans="1:34" ht="15" customHeight="1" x14ac:dyDescent="0.35">
      <c r="E3" s="194" t="s">
        <v>138</v>
      </c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6"/>
    </row>
    <row r="4" spans="1:34" s="2" customFormat="1" x14ac:dyDescent="0.35">
      <c r="B4" s="2" t="s">
        <v>2</v>
      </c>
      <c r="C4" s="139" t="s">
        <v>3</v>
      </c>
      <c r="D4" s="139" t="s">
        <v>0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N4" s="16">
        <v>9</v>
      </c>
      <c r="O4" s="16">
        <v>10</v>
      </c>
      <c r="P4" s="16">
        <v>11</v>
      </c>
      <c r="Q4" s="16">
        <v>12</v>
      </c>
      <c r="R4" s="16">
        <v>13</v>
      </c>
      <c r="S4" s="16">
        <v>14</v>
      </c>
      <c r="T4" s="16">
        <v>15</v>
      </c>
      <c r="U4" s="16">
        <v>16</v>
      </c>
      <c r="V4" s="16">
        <v>17</v>
      </c>
      <c r="W4" s="16">
        <v>18</v>
      </c>
      <c r="X4" s="16">
        <v>19</v>
      </c>
      <c r="Y4" s="16">
        <v>20</v>
      </c>
      <c r="Z4" s="16">
        <v>21</v>
      </c>
      <c r="AA4" s="16">
        <v>22</v>
      </c>
      <c r="AB4" s="16">
        <v>23</v>
      </c>
      <c r="AC4" s="16">
        <v>24</v>
      </c>
      <c r="AD4" s="16">
        <v>25</v>
      </c>
      <c r="AE4" s="16">
        <v>26</v>
      </c>
      <c r="AF4" s="16">
        <v>27</v>
      </c>
      <c r="AG4" s="16">
        <v>28</v>
      </c>
      <c r="AH4" s="16">
        <v>29</v>
      </c>
    </row>
    <row r="5" spans="1:34" x14ac:dyDescent="0.35">
      <c r="B5" s="123">
        <v>1</v>
      </c>
      <c r="C5" s="125">
        <v>1</v>
      </c>
      <c r="D5" s="125">
        <v>10</v>
      </c>
      <c r="E5" s="123">
        <f>('masa secado al natural'!E5-'masa secado al natural'!$AJ5)/'masa secado al natural'!$AJ5</f>
        <v>4.1428571428571432</v>
      </c>
      <c r="F5" s="123">
        <f>('masa secado al natural'!F5-'masa secado al natural'!$AJ5)/'masa secado al natural'!$AJ5</f>
        <v>3.1428571428571432</v>
      </c>
      <c r="G5" s="123">
        <f>('masa secado al natural'!G5-'masa secado al natural'!$AJ5)/'masa secado al natural'!$AJ5</f>
        <v>2.1428571428571432</v>
      </c>
      <c r="H5" s="123">
        <f>('masa secado al natural'!H5-'masa secado al natural'!$AJ5)/'masa secado al natural'!$AJ5</f>
        <v>1.285714285714286</v>
      </c>
      <c r="I5" s="123">
        <f>('masa secado al natural'!I5-'masa secado al natural'!$AJ5)/'masa secado al natural'!$AJ5</f>
        <v>1</v>
      </c>
      <c r="J5" s="123">
        <f>('masa secado al natural'!J5-'masa secado al natural'!$AJ5)/'masa secado al natural'!$AJ5</f>
        <v>0.57142857142857162</v>
      </c>
      <c r="K5" s="123">
        <f>('masa secado al natural'!K5-'masa secado al natural'!$AJ5)/'masa secado al natural'!$AJ5</f>
        <v>0.42857142857142866</v>
      </c>
      <c r="L5" s="123">
        <f>('masa secado al natural'!L5-'masa secado al natural'!$AJ5)/'masa secado al natural'!$AJ5</f>
        <v>0.14285714285714299</v>
      </c>
      <c r="M5" s="123">
        <f>('masa secado al natural'!M5-'masa secado al natural'!$AJ5)/'masa secado al natural'!$AJ5</f>
        <v>0.14285714285714299</v>
      </c>
      <c r="N5" s="123">
        <f>('masa secado al natural'!N5-'masa secado al natural'!$AJ5)/'masa secado al natural'!$AJ5</f>
        <v>0.14285714285714299</v>
      </c>
      <c r="O5" s="123">
        <f>('masa secado al natural'!O5-'masa secado al natural'!$AJ5)/'masa secado al natural'!$AJ5</f>
        <v>0.14285714285714299</v>
      </c>
      <c r="P5" s="123">
        <f>('masa secado al natural'!P5-'masa secado al natural'!$AJ5)/'masa secado al natural'!$AJ5</f>
        <v>0.14285714285714299</v>
      </c>
      <c r="Q5" s="123">
        <f>('masa secado al natural'!Q5-'masa secado al natural'!$AJ5)/'masa secado al natural'!$AJ5</f>
        <v>0</v>
      </c>
      <c r="R5" s="123">
        <f>('masa secado al natural'!R5-'masa secado al natural'!$AJ5)/'masa secado al natural'!$AJ5</f>
        <v>0.14285714285714299</v>
      </c>
      <c r="S5" s="123">
        <f>('masa secado al natural'!S5-'masa secado al natural'!$AJ5)/'masa secado al natural'!$AJ5</f>
        <v>0.14285714285714299</v>
      </c>
      <c r="T5" s="123">
        <f>('masa secado al natural'!T5-'masa secado al natural'!$AJ5)/'masa secado al natural'!$AJ5</f>
        <v>0.28571428571428581</v>
      </c>
      <c r="U5" s="123">
        <f>('masa secado al natural'!U5-'masa secado al natural'!$AJ5)/'masa secado al natural'!$AJ5</f>
        <v>0.14285714285714299</v>
      </c>
      <c r="V5" s="123">
        <f>('masa secado al natural'!V5-'masa secado al natural'!$AJ5)/'masa secado al natural'!$AJ5</f>
        <v>0.14285714285714299</v>
      </c>
      <c r="W5" s="123">
        <f>('masa secado al natural'!W5-'masa secado al natural'!$AJ5)/'masa secado al natural'!$AJ5</f>
        <v>0.14285714285714299</v>
      </c>
      <c r="X5" s="123">
        <f>('masa secado al natural'!X5-'masa secado al natural'!$AJ5)/'masa secado al natural'!$AJ5</f>
        <v>0.14285714285714299</v>
      </c>
      <c r="Y5" s="123">
        <f>('masa secado al natural'!Y5-'masa secado al natural'!$AJ5)/'masa secado al natural'!$AJ5</f>
        <v>0.28571428571428581</v>
      </c>
      <c r="Z5" s="123">
        <f>('masa secado al natural'!Z5-'masa secado al natural'!$AJ5)/'masa secado al natural'!$AJ5</f>
        <v>0.14285714285714299</v>
      </c>
      <c r="AA5" s="123">
        <f>('masa secado al natural'!AA5-'masa secado al natural'!$AJ5)/'masa secado al natural'!$AJ5</f>
        <v>0.14285714285714299</v>
      </c>
      <c r="AB5" s="123">
        <f>('masa secado al natural'!AB5-'masa secado al natural'!$AJ5)/'masa secado al natural'!$AJ5</f>
        <v>0</v>
      </c>
      <c r="AC5" s="123">
        <f>('masa secado al natural'!AC5-'masa secado al natural'!$AJ5)/'masa secado al natural'!$AJ5</f>
        <v>0</v>
      </c>
      <c r="AD5" s="123">
        <f>('masa secado al natural'!AD5-'masa secado al natural'!$AJ5)/'masa secado al natural'!$AJ5</f>
        <v>0</v>
      </c>
      <c r="AE5" s="123">
        <f>('masa secado al natural'!AE5-'masa secado al natural'!$AJ5)/'masa secado al natural'!$AJ5</f>
        <v>0</v>
      </c>
      <c r="AF5" s="123">
        <f>('masa secado al natural'!AF5-'masa secado al natural'!$AJ5)/'masa secado al natural'!$AJ5</f>
        <v>0</v>
      </c>
      <c r="AG5" s="123">
        <f>('masa secado al natural'!AG5-'masa secado al natural'!$AJ5)/'masa secado al natural'!$AJ5</f>
        <v>0.14285714285714299</v>
      </c>
      <c r="AH5" s="123">
        <f>('masa secado al natural'!AH5-'masa secado al natural'!$AJ5)/'masa secado al natural'!$AJ5</f>
        <v>0.28571428571428581</v>
      </c>
    </row>
    <row r="6" spans="1:34" x14ac:dyDescent="0.35">
      <c r="B6" s="123">
        <v>2</v>
      </c>
      <c r="C6" s="125">
        <v>1</v>
      </c>
      <c r="D6" s="125">
        <v>10</v>
      </c>
      <c r="E6" s="123">
        <f>('masa secado al natural'!E6-'masa secado al natural'!$AJ6)/'masa secado al natural'!$AJ6</f>
        <v>2.1818181818181817</v>
      </c>
      <c r="F6" s="123">
        <f>('masa secado al natural'!F6-'masa secado al natural'!$AJ6)/'masa secado al natural'!$AJ6</f>
        <v>1.5454545454545452</v>
      </c>
      <c r="G6" s="123">
        <f>('masa secado al natural'!G6-'masa secado al natural'!$AJ6)/'masa secado al natural'!$AJ6</f>
        <v>0.90909090909090906</v>
      </c>
      <c r="H6" s="123">
        <f>('masa secado al natural'!H6-'masa secado al natural'!$AJ6)/'masa secado al natural'!$AJ6</f>
        <v>0.63636363636363624</v>
      </c>
      <c r="I6" s="123">
        <f>('masa secado al natural'!I6-'masa secado al natural'!$AJ6)/'masa secado al natural'!$AJ6</f>
        <v>0.5454545454545453</v>
      </c>
      <c r="J6" s="123">
        <f>('masa secado al natural'!J6-'masa secado al natural'!$AJ6)/'masa secado al natural'!$AJ6</f>
        <v>0.45454545454545453</v>
      </c>
      <c r="K6" s="123">
        <f>('masa secado al natural'!K6-'masa secado al natural'!$AJ6)/'masa secado al natural'!$AJ6</f>
        <v>0.36363636363636354</v>
      </c>
      <c r="L6" s="123">
        <f>('masa secado al natural'!L6-'masa secado al natural'!$AJ6)/'masa secado al natural'!$AJ6</f>
        <v>0.45454545454545453</v>
      </c>
      <c r="M6" s="123">
        <f>('masa secado al natural'!M6-'masa secado al natural'!$AJ6)/'masa secado al natural'!$AJ6</f>
        <v>0.27272727272727254</v>
      </c>
      <c r="N6" s="123">
        <f>('masa secado al natural'!N6-'masa secado al natural'!$AJ6)/'masa secado al natural'!$AJ6</f>
        <v>0.36363636363636354</v>
      </c>
      <c r="O6" s="123">
        <f>('masa secado al natural'!O6-'masa secado al natural'!$AJ6)/'masa secado al natural'!$AJ6</f>
        <v>0</v>
      </c>
      <c r="P6" s="123">
        <f>('masa secado al natural'!P6-'masa secado al natural'!$AJ6)/'masa secado al natural'!$AJ6</f>
        <v>0</v>
      </c>
      <c r="Q6" s="123">
        <f>('masa secado al natural'!Q6-'masa secado al natural'!$AJ6)/'masa secado al natural'!$AJ6</f>
        <v>9.0909090909090787E-2</v>
      </c>
      <c r="R6" s="123">
        <f>('masa secado al natural'!R6-'masa secado al natural'!$AJ6)/'masa secado al natural'!$AJ6</f>
        <v>9.0909090909090787E-2</v>
      </c>
      <c r="S6" s="123">
        <f>('masa secado al natural'!S6-'masa secado al natural'!$AJ6)/'masa secado al natural'!$AJ6</f>
        <v>9.0909090909090787E-2</v>
      </c>
      <c r="T6" s="123">
        <f>('masa secado al natural'!T6-'masa secado al natural'!$AJ6)/'masa secado al natural'!$AJ6</f>
        <v>0.27272727272727254</v>
      </c>
      <c r="U6" s="123">
        <f>('masa secado al natural'!U6-'masa secado al natural'!$AJ6)/'masa secado al natural'!$AJ6</f>
        <v>0</v>
      </c>
      <c r="V6" s="123">
        <f>('masa secado al natural'!V6-'masa secado al natural'!$AJ6)/'masa secado al natural'!$AJ6</f>
        <v>0</v>
      </c>
      <c r="W6" s="123">
        <f>('masa secado al natural'!W6-'masa secado al natural'!$AJ6)/'masa secado al natural'!$AJ6</f>
        <v>0</v>
      </c>
      <c r="X6" s="123">
        <f>('masa secado al natural'!X6-'masa secado al natural'!$AJ6)/'masa secado al natural'!$AJ6</f>
        <v>9.0909090909090787E-2</v>
      </c>
      <c r="Y6" s="123">
        <f>('masa secado al natural'!Y6-'masa secado al natural'!$AJ6)/'masa secado al natural'!$AJ6</f>
        <v>0.18181818181818177</v>
      </c>
      <c r="Z6" s="123">
        <f>('masa secado al natural'!Z6-'masa secado al natural'!$AJ6)/'masa secado al natural'!$AJ6</f>
        <v>9.0909090909090787E-2</v>
      </c>
      <c r="AA6" s="123">
        <f>('masa secado al natural'!AA6-'masa secado al natural'!$AJ6)/'masa secado al natural'!$AJ6</f>
        <v>9.0909090909090787E-2</v>
      </c>
      <c r="AB6" s="123">
        <f>('masa secado al natural'!AB6-'masa secado al natural'!$AJ6)/'masa secado al natural'!$AJ6</f>
        <v>9.0909090909090787E-2</v>
      </c>
      <c r="AC6" s="123">
        <f>('masa secado al natural'!AC6-'masa secado al natural'!$AJ6)/'masa secado al natural'!$AJ6</f>
        <v>9.0909090909090787E-2</v>
      </c>
      <c r="AD6" s="123">
        <f>('masa secado al natural'!AD6-'masa secado al natural'!$AJ6)/'masa secado al natural'!$AJ6</f>
        <v>9.0909090909090787E-2</v>
      </c>
      <c r="AE6" s="123">
        <f>('masa secado al natural'!AE6-'masa secado al natural'!$AJ6)/'masa secado al natural'!$AJ6</f>
        <v>9.0909090909090787E-2</v>
      </c>
      <c r="AF6" s="123">
        <f>('masa secado al natural'!AF6-'masa secado al natural'!$AJ6)/'masa secado al natural'!$AJ6</f>
        <v>9.0909090909090787E-2</v>
      </c>
      <c r="AG6" s="123">
        <f>('masa secado al natural'!AG6-'masa secado al natural'!$AJ6)/'masa secado al natural'!$AJ6</f>
        <v>0.18181818181818177</v>
      </c>
      <c r="AH6" s="123">
        <f>('masa secado al natural'!AH6-'masa secado al natural'!$AJ6)/'masa secado al natural'!$AJ6</f>
        <v>0.27272727272727254</v>
      </c>
    </row>
    <row r="7" spans="1:34" x14ac:dyDescent="0.35">
      <c r="B7" s="123">
        <v>3</v>
      </c>
      <c r="C7" s="125">
        <v>1</v>
      </c>
      <c r="D7" s="125">
        <v>10</v>
      </c>
      <c r="E7" s="123">
        <f>('masa secado al natural'!E7-'masa secado al natural'!$AJ7)/'masa secado al natural'!$AJ7</f>
        <v>3.0000000000000004</v>
      </c>
      <c r="F7" s="123">
        <f>('masa secado al natural'!F7-'masa secado al natural'!$AJ7)/'masa secado al natural'!$AJ7</f>
        <v>2.6249999999999996</v>
      </c>
      <c r="G7" s="123">
        <f>('masa secado al natural'!G7-'masa secado al natural'!$AJ7)/'masa secado al natural'!$AJ7</f>
        <v>1.8749999999999996</v>
      </c>
      <c r="H7" s="123">
        <f>('masa secado al natural'!H7-'masa secado al natural'!$AJ7)/'masa secado al natural'!$AJ7</f>
        <v>1.8749999999999996</v>
      </c>
      <c r="I7" s="123">
        <f>('masa secado al natural'!I7-'masa secado al natural'!$AJ7)/'masa secado al natural'!$AJ7</f>
        <v>1.625</v>
      </c>
      <c r="J7" s="123">
        <f>('masa secado al natural'!J7-'masa secado al natural'!$AJ7)/'masa secado al natural'!$AJ7</f>
        <v>1.3749999999999998</v>
      </c>
      <c r="K7" s="123">
        <f>('masa secado al natural'!K7-'masa secado al natural'!$AJ7)/'masa secado al natural'!$AJ7</f>
        <v>1.1249999999999998</v>
      </c>
      <c r="L7" s="123">
        <f>('masa secado al natural'!L7-'masa secado al natural'!$AJ7)/'masa secado al natural'!$AJ7</f>
        <v>1</v>
      </c>
      <c r="M7" s="123">
        <f>('masa secado al natural'!M7-'masa secado al natural'!$AJ7)/'masa secado al natural'!$AJ7</f>
        <v>0.87499999999999989</v>
      </c>
      <c r="N7" s="123">
        <f>('masa secado al natural'!N7-'masa secado al natural'!$AJ7)/'masa secado al natural'!$AJ7</f>
        <v>0.87499999999999989</v>
      </c>
      <c r="O7" s="123">
        <f>('masa secado al natural'!O7-'masa secado al natural'!$AJ7)/'masa secado al natural'!$AJ7</f>
        <v>0.87499999999999989</v>
      </c>
      <c r="P7" s="123">
        <f>('masa secado al natural'!P7-'masa secado al natural'!$AJ7)/'masa secado al natural'!$AJ7</f>
        <v>0.625</v>
      </c>
      <c r="Q7" s="123">
        <f>('masa secado al natural'!Q7-'masa secado al natural'!$AJ7)/'masa secado al natural'!$AJ7</f>
        <v>0.49999999999999989</v>
      </c>
      <c r="R7" s="123">
        <f>('masa secado al natural'!R7-'masa secado al natural'!$AJ7)/'masa secado al natural'!$AJ7</f>
        <v>0.49999999999999989</v>
      </c>
      <c r="S7" s="123">
        <f>('masa secado al natural'!S7-'masa secado al natural'!$AJ7)/'masa secado al natural'!$AJ7</f>
        <v>0.24999999999999994</v>
      </c>
      <c r="T7" s="123">
        <f>('masa secado al natural'!T7-'masa secado al natural'!$AJ7)/'masa secado al natural'!$AJ7</f>
        <v>0.37500000000000006</v>
      </c>
      <c r="U7" s="123">
        <f>('masa secado al natural'!U7-'masa secado al natural'!$AJ7)/'masa secado al natural'!$AJ7</f>
        <v>0.24999999999999994</v>
      </c>
      <c r="V7" s="123">
        <f>('masa secado al natural'!V7-'masa secado al natural'!$AJ7)/'masa secado al natural'!$AJ7</f>
        <v>0.24999999999999994</v>
      </c>
      <c r="W7" s="123">
        <f>('masa secado al natural'!W7-'masa secado al natural'!$AJ7)/'masa secado al natural'!$AJ7</f>
        <v>0.24999999999999994</v>
      </c>
      <c r="X7" s="123">
        <f>('masa secado al natural'!X7-'masa secado al natural'!$AJ7)/'masa secado al natural'!$AJ7</f>
        <v>0.24999999999999994</v>
      </c>
      <c r="Y7" s="123">
        <f>('masa secado al natural'!Y7-'masa secado al natural'!$AJ7)/'masa secado al natural'!$AJ7</f>
        <v>0.37500000000000006</v>
      </c>
      <c r="Z7" s="123">
        <f>('masa secado al natural'!Z7-'masa secado al natural'!$AJ7)/'masa secado al natural'!$AJ7</f>
        <v>0.37500000000000006</v>
      </c>
      <c r="AA7" s="123">
        <f>('masa secado al natural'!AA7-'masa secado al natural'!$AJ7)/'masa secado al natural'!$AJ7</f>
        <v>0.37500000000000006</v>
      </c>
      <c r="AB7" s="123">
        <f>('masa secado al natural'!AB7-'masa secado al natural'!$AJ7)/'masa secado al natural'!$AJ7</f>
        <v>0.37500000000000006</v>
      </c>
      <c r="AC7" s="123">
        <f>('masa secado al natural'!AC7-'masa secado al natural'!$AJ7)/'masa secado al natural'!$AJ7</f>
        <v>0.37500000000000006</v>
      </c>
      <c r="AD7" s="123">
        <f>('masa secado al natural'!AD7-'masa secado al natural'!$AJ7)/'masa secado al natural'!$AJ7</f>
        <v>0.37500000000000006</v>
      </c>
      <c r="AE7" s="123">
        <f>('masa secado al natural'!AE7-'masa secado al natural'!$AJ7)/'masa secado al natural'!$AJ7</f>
        <v>0.24999999999999994</v>
      </c>
      <c r="AF7" s="123">
        <f>('masa secado al natural'!AF7-'masa secado al natural'!$AJ7)/'masa secado al natural'!$AJ7</f>
        <v>0.12499999999999997</v>
      </c>
      <c r="AG7" s="123">
        <f>('masa secado al natural'!AG7-'masa secado al natural'!$AJ7)/'masa secado al natural'!$AJ7</f>
        <v>0</v>
      </c>
      <c r="AH7" s="123">
        <f>('masa secado al natural'!AH7-'masa secado al natural'!$AJ7)/'masa secado al natural'!$AJ7</f>
        <v>0.24999999999999994</v>
      </c>
    </row>
    <row r="8" spans="1:34" x14ac:dyDescent="0.35">
      <c r="B8" s="123">
        <v>1</v>
      </c>
      <c r="C8" s="125">
        <v>2</v>
      </c>
      <c r="D8" s="125">
        <v>10</v>
      </c>
      <c r="E8" s="123">
        <f>('masa secado al natural'!E8-'masa secado al natural'!$AJ8)/'masa secado al natural'!$AJ8</f>
        <v>2.8749999999999996</v>
      </c>
      <c r="F8" s="123">
        <f>('masa secado al natural'!F8-'masa secado al natural'!$AJ8)/'masa secado al natural'!$AJ8</f>
        <v>1.9999999999999998</v>
      </c>
      <c r="G8" s="123">
        <f>('masa secado al natural'!G8-'masa secado al natural'!$AJ8)/'masa secado al natural'!$AJ8</f>
        <v>1.25</v>
      </c>
      <c r="H8" s="123">
        <f>('masa secado al natural'!H8-'masa secado al natural'!$AJ8)/'masa secado al natural'!$AJ8</f>
        <v>0.49999999999999989</v>
      </c>
      <c r="I8" s="123">
        <f>('masa secado al natural'!I8-'masa secado al natural'!$AJ8)/'masa secado al natural'!$AJ8</f>
        <v>0.24999999999999994</v>
      </c>
      <c r="J8" s="123">
        <f>('masa secado al natural'!J8-'masa secado al natural'!$AJ8)/'masa secado al natural'!$AJ8</f>
        <v>0.12499999999999997</v>
      </c>
      <c r="K8" s="123">
        <f>('masa secado al natural'!K8-'masa secado al natural'!$AJ8)/'masa secado al natural'!$AJ8</f>
        <v>0</v>
      </c>
      <c r="L8" s="123">
        <f>('masa secado al natural'!L8-'masa secado al natural'!$AJ8)/'masa secado al natural'!$AJ8</f>
        <v>0</v>
      </c>
      <c r="M8" s="123">
        <f>('masa secado al natural'!M8-'masa secado al natural'!$AJ8)/'masa secado al natural'!$AJ8</f>
        <v>0</v>
      </c>
      <c r="N8" s="123">
        <f>('masa secado al natural'!N8-'masa secado al natural'!$AJ8)/'masa secado al natural'!$AJ8</f>
        <v>0</v>
      </c>
      <c r="O8" s="123">
        <f>('masa secado al natural'!O8-'masa secado al natural'!$AJ8)/'masa secado al natural'!$AJ8</f>
        <v>0</v>
      </c>
      <c r="P8" s="123">
        <f>('masa secado al natural'!P8-'masa secado al natural'!$AJ8)/'masa secado al natural'!$AJ8</f>
        <v>0</v>
      </c>
      <c r="Q8" s="123">
        <f>('masa secado al natural'!Q8-'masa secado al natural'!$AJ8)/'masa secado al natural'!$AJ8</f>
        <v>0</v>
      </c>
      <c r="R8" s="123">
        <f>('masa secado al natural'!R8-'masa secado al natural'!$AJ8)/'masa secado al natural'!$AJ8</f>
        <v>0.12499999999999997</v>
      </c>
      <c r="S8" s="123">
        <f>('masa secado al natural'!S8-'masa secado al natural'!$AJ8)/'masa secado al natural'!$AJ8</f>
        <v>0.49999999999999989</v>
      </c>
      <c r="T8" s="123">
        <f>('masa secado al natural'!T8-'masa secado al natural'!$AJ8)/'masa secado al natural'!$AJ8</f>
        <v>0.24999999999999994</v>
      </c>
      <c r="U8" s="123">
        <f>('masa secado al natural'!U8-'masa secado al natural'!$AJ8)/'masa secado al natural'!$AJ8</f>
        <v>0.12499999999999997</v>
      </c>
      <c r="V8" s="123">
        <f>('masa secado al natural'!V8-'masa secado al natural'!$AJ8)/'masa secado al natural'!$AJ8</f>
        <v>0.12499999999999997</v>
      </c>
      <c r="W8" s="123">
        <f>('masa secado al natural'!W8-'masa secado al natural'!$AJ8)/'masa secado al natural'!$AJ8</f>
        <v>0</v>
      </c>
      <c r="X8" s="123">
        <f>('masa secado al natural'!X8-'masa secado al natural'!$AJ8)/'masa secado al natural'!$AJ8</f>
        <v>0</v>
      </c>
      <c r="Y8" s="123">
        <f>('masa secado al natural'!Y8-'masa secado al natural'!$AJ8)/'masa secado al natural'!$AJ8</f>
        <v>0</v>
      </c>
      <c r="Z8" s="123">
        <f>('masa secado al natural'!Z8-'masa secado al natural'!$AJ8)/'masa secado al natural'!$AJ8</f>
        <v>0.12499999999999997</v>
      </c>
      <c r="AA8" s="123">
        <f>('masa secado al natural'!AA8-'masa secado al natural'!$AJ8)/'masa secado al natural'!$AJ8</f>
        <v>0.12499999999999997</v>
      </c>
      <c r="AB8" s="123">
        <f>('masa secado al natural'!AB8-'masa secado al natural'!$AJ8)/'masa secado al natural'!$AJ8</f>
        <v>0.12499999999999997</v>
      </c>
      <c r="AC8" s="123">
        <f>('masa secado al natural'!AC8-'masa secado al natural'!$AJ8)/'masa secado al natural'!$AJ8</f>
        <v>0.12499999999999997</v>
      </c>
      <c r="AD8" s="123">
        <f>('masa secado al natural'!AD8-'masa secado al natural'!$AJ8)/'masa secado al natural'!$AJ8</f>
        <v>0.12499999999999997</v>
      </c>
      <c r="AE8" s="123">
        <f>('masa secado al natural'!AE8-'masa secado al natural'!$AJ8)/'masa secado al natural'!$AJ8</f>
        <v>0.12499999999999997</v>
      </c>
      <c r="AF8" s="123">
        <f>('masa secado al natural'!AF8-'masa secado al natural'!$AJ8)/'masa secado al natural'!$AJ8</f>
        <v>0</v>
      </c>
      <c r="AG8" s="123">
        <f>('masa secado al natural'!AG8-'masa secado al natural'!$AJ8)/'masa secado al natural'!$AJ8</f>
        <v>0</v>
      </c>
      <c r="AH8" s="123">
        <f>('masa secado al natural'!AH8-'masa secado al natural'!$AJ8)/'masa secado al natural'!$AJ8</f>
        <v>0</v>
      </c>
    </row>
    <row r="9" spans="1:34" x14ac:dyDescent="0.35">
      <c r="B9" s="123">
        <v>2</v>
      </c>
      <c r="C9" s="125">
        <v>2</v>
      </c>
      <c r="D9" s="125">
        <v>10</v>
      </c>
      <c r="E9" s="123">
        <f>('masa secado al natural'!E9-'masa secado al natural'!$AJ9)/'masa secado al natural'!$AJ9</f>
        <v>3.6666666666666665</v>
      </c>
      <c r="F9" s="123">
        <f>('masa secado al natural'!F9-'masa secado al natural'!$AJ9)/'masa secado al natural'!$AJ9</f>
        <v>2.5</v>
      </c>
      <c r="G9" s="123">
        <f>('masa secado al natural'!G9-'masa secado al natural'!$AJ9)/'masa secado al natural'!$AJ9</f>
        <v>1.5</v>
      </c>
      <c r="H9" s="123">
        <f>('masa secado al natural'!H9-'masa secado al natural'!$AJ9)/'masa secado al natural'!$AJ9</f>
        <v>0.50000000000000011</v>
      </c>
      <c r="I9" s="123">
        <f>('masa secado al natural'!I9-'masa secado al natural'!$AJ9)/'masa secado al natural'!$AJ9</f>
        <v>0.33333333333333348</v>
      </c>
      <c r="J9" s="123">
        <f>('masa secado al natural'!J9-'masa secado al natural'!$AJ9)/'masa secado al natural'!$AJ9</f>
        <v>0.16666666666666663</v>
      </c>
      <c r="K9" s="123">
        <f>('masa secado al natural'!K9-'masa secado al natural'!$AJ9)/'masa secado al natural'!$AJ9</f>
        <v>0</v>
      </c>
      <c r="L9" s="123">
        <f>('masa secado al natural'!L9-'masa secado al natural'!$AJ9)/'masa secado al natural'!$AJ9</f>
        <v>0.16666666666666663</v>
      </c>
      <c r="M9" s="123">
        <f>('masa secado al natural'!M9-'masa secado al natural'!$AJ9)/'masa secado al natural'!$AJ9</f>
        <v>0.16666666666666663</v>
      </c>
      <c r="N9" s="123">
        <f>('masa secado al natural'!N9-'masa secado al natural'!$AJ9)/'masa secado al natural'!$AJ9</f>
        <v>0.16666666666666663</v>
      </c>
      <c r="O9" s="123">
        <f>('masa secado al natural'!O9-'masa secado al natural'!$AJ9)/'masa secado al natural'!$AJ9</f>
        <v>0.16666666666666663</v>
      </c>
      <c r="P9" s="123">
        <f>('masa secado al natural'!P9-'masa secado al natural'!$AJ9)/'masa secado al natural'!$AJ9</f>
        <v>0.16666666666666663</v>
      </c>
      <c r="Q9" s="123">
        <f>('masa secado al natural'!Q9-'masa secado al natural'!$AJ9)/'masa secado al natural'!$AJ9</f>
        <v>0.16666666666666663</v>
      </c>
      <c r="R9" s="123">
        <f>('masa secado al natural'!R9-'masa secado al natural'!$AJ9)/'masa secado al natural'!$AJ9</f>
        <v>0.33333333333333348</v>
      </c>
      <c r="S9" s="123">
        <f>('masa secado al natural'!S9-'masa secado al natural'!$AJ9)/'masa secado al natural'!$AJ9</f>
        <v>0.16666666666666663</v>
      </c>
      <c r="T9" s="123">
        <f>('masa secado al natural'!T9-'masa secado al natural'!$AJ9)/'masa secado al natural'!$AJ9</f>
        <v>0.33333333333333348</v>
      </c>
      <c r="U9" s="123">
        <f>('masa secado al natural'!U9-'masa secado al natural'!$AJ9)/'masa secado al natural'!$AJ9</f>
        <v>0.33333333333333348</v>
      </c>
      <c r="V9" s="123">
        <f>('masa secado al natural'!V9-'masa secado al natural'!$AJ9)/'masa secado al natural'!$AJ9</f>
        <v>0.16666666666666663</v>
      </c>
      <c r="W9" s="123">
        <f>('masa secado al natural'!W9-'masa secado al natural'!$AJ9)/'masa secado al natural'!$AJ9</f>
        <v>0.16666666666666663</v>
      </c>
      <c r="X9" s="123">
        <f>('masa secado al natural'!X9-'masa secado al natural'!$AJ9)/'masa secado al natural'!$AJ9</f>
        <v>0.16666666666666663</v>
      </c>
      <c r="Y9" s="123">
        <f>('masa secado al natural'!Y9-'masa secado al natural'!$AJ9)/'masa secado al natural'!$AJ9</f>
        <v>0.16666666666666663</v>
      </c>
      <c r="Z9" s="123">
        <f>('masa secado al natural'!Z9-'masa secado al natural'!$AJ9)/'masa secado al natural'!$AJ9</f>
        <v>0.33333333333333348</v>
      </c>
      <c r="AA9" s="123">
        <f>('masa secado al natural'!AA9-'masa secado al natural'!$AJ9)/'masa secado al natural'!$AJ9</f>
        <v>0.16666666666666663</v>
      </c>
      <c r="AB9" s="123">
        <f>('masa secado al natural'!AB9-'masa secado al natural'!$AJ9)/'masa secado al natural'!$AJ9</f>
        <v>0.16666666666666663</v>
      </c>
      <c r="AC9" s="123">
        <f>('masa secado al natural'!AC9-'masa secado al natural'!$AJ9)/'masa secado al natural'!$AJ9</f>
        <v>0.16666666666666663</v>
      </c>
      <c r="AD9" s="123">
        <f>('masa secado al natural'!AD9-'masa secado al natural'!$AJ9)/'masa secado al natural'!$AJ9</f>
        <v>0.16666666666666663</v>
      </c>
      <c r="AE9" s="123">
        <f>('masa secado al natural'!AE9-'masa secado al natural'!$AJ9)/'masa secado al natural'!$AJ9</f>
        <v>0.16666666666666663</v>
      </c>
      <c r="AF9" s="123">
        <f>('masa secado al natural'!AF9-'masa secado al natural'!$AJ9)/'masa secado al natural'!$AJ9</f>
        <v>0.16666666666666663</v>
      </c>
      <c r="AG9" s="123">
        <f>('masa secado al natural'!AG9-'masa secado al natural'!$AJ9)/'masa secado al natural'!$AJ9</f>
        <v>0.16666666666666663</v>
      </c>
      <c r="AH9" s="123">
        <f>('masa secado al natural'!AH9-'masa secado al natural'!$AJ9)/'masa secado al natural'!$AJ9</f>
        <v>0.16666666666666663</v>
      </c>
    </row>
    <row r="10" spans="1:34" x14ac:dyDescent="0.35">
      <c r="B10" s="123">
        <v>3</v>
      </c>
      <c r="C10" s="125">
        <v>2</v>
      </c>
      <c r="D10" s="125">
        <v>10</v>
      </c>
      <c r="E10" s="123">
        <f>('masa secado al natural'!E10-'masa secado al natural'!$AJ10)/'masa secado al natural'!$AJ10</f>
        <v>2.25</v>
      </c>
      <c r="F10" s="123">
        <f>('masa secado al natural'!F10-'masa secado al natural'!$AJ10)/'masa secado al natural'!$AJ10</f>
        <v>1.75</v>
      </c>
      <c r="G10" s="123">
        <f>('masa secado al natural'!G10-'masa secado al natural'!$AJ10)/'masa secado al natural'!$AJ10</f>
        <v>1.3749999999999998</v>
      </c>
      <c r="H10" s="123">
        <f>('masa secado al natural'!H10-'masa secado al natural'!$AJ10)/'masa secado al natural'!$AJ10</f>
        <v>1</v>
      </c>
      <c r="I10" s="123">
        <f>('masa secado al natural'!I10-'masa secado al natural'!$AJ10)/'masa secado al natural'!$AJ10</f>
        <v>0.625</v>
      </c>
      <c r="J10" s="123">
        <f>('masa secado al natural'!J10-'masa secado al natural'!$AJ10)/'masa secado al natural'!$AJ10</f>
        <v>0.49999999999999989</v>
      </c>
      <c r="K10" s="123">
        <f>('masa secado al natural'!K10-'masa secado al natural'!$AJ10)/'masa secado al natural'!$AJ10</f>
        <v>0.37500000000000006</v>
      </c>
      <c r="L10" s="123">
        <f>('masa secado al natural'!L10-'masa secado al natural'!$AJ10)/'masa secado al natural'!$AJ10</f>
        <v>0.24999999999999994</v>
      </c>
      <c r="M10" s="123">
        <f>('masa secado al natural'!M10-'masa secado al natural'!$AJ10)/'masa secado al natural'!$AJ10</f>
        <v>0.24999999999999994</v>
      </c>
      <c r="N10" s="123">
        <f>('masa secado al natural'!N10-'masa secado al natural'!$AJ10)/'masa secado al natural'!$AJ10</f>
        <v>0.24999999999999994</v>
      </c>
      <c r="O10" s="123">
        <f>('masa secado al natural'!O10-'masa secado al natural'!$AJ10)/'masa secado al natural'!$AJ10</f>
        <v>0.24999999999999994</v>
      </c>
      <c r="P10" s="123">
        <f>('masa secado al natural'!P10-'masa secado al natural'!$AJ10)/'masa secado al natural'!$AJ10</f>
        <v>0.24999999999999994</v>
      </c>
      <c r="Q10" s="123">
        <f>('masa secado al natural'!Q10-'masa secado al natural'!$AJ10)/'masa secado al natural'!$AJ10</f>
        <v>0.24999999999999994</v>
      </c>
      <c r="R10" s="123">
        <f>('masa secado al natural'!R10-'masa secado al natural'!$AJ10)/'masa secado al natural'!$AJ10</f>
        <v>0</v>
      </c>
      <c r="S10" s="123">
        <f>('masa secado al natural'!S10-'masa secado al natural'!$AJ10)/'masa secado al natural'!$AJ10</f>
        <v>0.12499999999999997</v>
      </c>
      <c r="T10" s="123">
        <f>('masa secado al natural'!T10-'masa secado al natural'!$AJ10)/'masa secado al natural'!$AJ10</f>
        <v>0.12499999999999997</v>
      </c>
      <c r="U10" s="123">
        <f>('masa secado al natural'!U10-'masa secado al natural'!$AJ10)/'masa secado al natural'!$AJ10</f>
        <v>0.12499999999999997</v>
      </c>
      <c r="V10" s="123">
        <f>('masa secado al natural'!V10-'masa secado al natural'!$AJ10)/'masa secado al natural'!$AJ10</f>
        <v>0.12499999999999997</v>
      </c>
      <c r="W10" s="123">
        <f>('masa secado al natural'!W10-'masa secado al natural'!$AJ10)/'masa secado al natural'!$AJ10</f>
        <v>0.12499999999999997</v>
      </c>
      <c r="X10" s="123">
        <f>('masa secado al natural'!X10-'masa secado al natural'!$AJ10)/'masa secado al natural'!$AJ10</f>
        <v>0.12499999999999997</v>
      </c>
      <c r="Y10" s="123">
        <f>('masa secado al natural'!Y10-'masa secado al natural'!$AJ10)/'masa secado al natural'!$AJ10</f>
        <v>0.12499999999999997</v>
      </c>
      <c r="Z10" s="123">
        <f>('masa secado al natural'!Z10-'masa secado al natural'!$AJ10)/'masa secado al natural'!$AJ10</f>
        <v>0.12499999999999997</v>
      </c>
      <c r="AA10" s="123">
        <f>('masa secado al natural'!AA10-'masa secado al natural'!$AJ10)/'masa secado al natural'!$AJ10</f>
        <v>0.12499999999999997</v>
      </c>
      <c r="AB10" s="123">
        <f>('masa secado al natural'!AB10-'masa secado al natural'!$AJ10)/'masa secado al natural'!$AJ10</f>
        <v>0.12499999999999997</v>
      </c>
      <c r="AC10" s="123">
        <f>('masa secado al natural'!AC10-'masa secado al natural'!$AJ10)/'masa secado al natural'!$AJ10</f>
        <v>0.12499999999999997</v>
      </c>
      <c r="AD10" s="123">
        <f>('masa secado al natural'!AD10-'masa secado al natural'!$AJ10)/'masa secado al natural'!$AJ10</f>
        <v>0.12499999999999997</v>
      </c>
      <c r="AE10" s="123">
        <f>('masa secado al natural'!AE10-'masa secado al natural'!$AJ10)/'masa secado al natural'!$AJ10</f>
        <v>0.12499999999999997</v>
      </c>
      <c r="AF10" s="123">
        <f>('masa secado al natural'!AF10-'masa secado al natural'!$AJ10)/'masa secado al natural'!$AJ10</f>
        <v>0.12499999999999997</v>
      </c>
      <c r="AG10" s="123">
        <f>('masa secado al natural'!AG10-'masa secado al natural'!$AJ10)/'masa secado al natural'!$AJ10</f>
        <v>0.12499999999999997</v>
      </c>
      <c r="AH10" s="123">
        <f>('masa secado al natural'!AH10-'masa secado al natural'!$AJ10)/'masa secado al natural'!$AJ10</f>
        <v>0.12499999999999997</v>
      </c>
    </row>
    <row r="11" spans="1:34" x14ac:dyDescent="0.35">
      <c r="B11" s="123">
        <v>1</v>
      </c>
      <c r="C11" s="125">
        <v>3</v>
      </c>
      <c r="D11" s="125">
        <v>10</v>
      </c>
      <c r="E11" s="123">
        <f>('masa secado al natural'!E11-'masa secado al natural'!$AJ11)/'masa secado al natural'!$AJ11</f>
        <v>1.5333333333333332</v>
      </c>
      <c r="F11" s="123">
        <f>('masa secado al natural'!F11-'masa secado al natural'!$AJ11)/'masa secado al natural'!$AJ11</f>
        <v>1.5333333333333332</v>
      </c>
      <c r="G11" s="123">
        <f>('masa secado al natural'!G11-'masa secado al natural'!$AJ11)/'masa secado al natural'!$AJ11</f>
        <v>1.2666666666666666</v>
      </c>
      <c r="H11" s="123">
        <f>('masa secado al natural'!H11-'masa secado al natural'!$AJ11)/'masa secado al natural'!$AJ11</f>
        <v>1.2666666666666666</v>
      </c>
      <c r="I11" s="123">
        <f>('masa secado al natural'!I11-'masa secado al natural'!$AJ11)/'masa secado al natural'!$AJ11</f>
        <v>1.1333333333333335</v>
      </c>
      <c r="J11" s="123">
        <f>('masa secado al natural'!J11-'masa secado al natural'!$AJ11)/'masa secado al natural'!$AJ11</f>
        <v>0.86666666666666659</v>
      </c>
      <c r="K11" s="123">
        <f>('masa secado al natural'!K11-'masa secado al natural'!$AJ11)/'masa secado al natural'!$AJ11</f>
        <v>0.73333333333333339</v>
      </c>
      <c r="L11" s="123">
        <f>('masa secado al natural'!L11-'masa secado al natural'!$AJ11)/'masa secado al natural'!$AJ11</f>
        <v>0.6</v>
      </c>
      <c r="M11" s="123">
        <f>('masa secado al natural'!M11-'masa secado al natural'!$AJ11)/'masa secado al natural'!$AJ11</f>
        <v>0.46666666666666679</v>
      </c>
      <c r="N11" s="123">
        <f>('masa secado al natural'!N11-'masa secado al natural'!$AJ11)/'masa secado al natural'!$AJ11</f>
        <v>0.32</v>
      </c>
      <c r="O11" s="123">
        <f>('masa secado al natural'!O11-'masa secado al natural'!$AJ11)/'masa secado al natural'!$AJ11</f>
        <v>0.14666666666666664</v>
      </c>
      <c r="P11" s="123">
        <f>('masa secado al natural'!P11-'masa secado al natural'!$AJ11)/'masa secado al natural'!$AJ11</f>
        <v>0.16</v>
      </c>
      <c r="Q11" s="123">
        <f>('masa secado al natural'!Q11-'masa secado al natural'!$AJ11)/'masa secado al natural'!$AJ11</f>
        <v>0</v>
      </c>
      <c r="R11" s="123">
        <f>('masa secado al natural'!R11-'masa secado al natural'!$AJ11)/'masa secado al natural'!$AJ11</f>
        <v>9.3333333333333268E-2</v>
      </c>
      <c r="S11" s="123">
        <f>('masa secado al natural'!S11-'masa secado al natural'!$AJ11)/'masa secado al natural'!$AJ11</f>
        <v>0.20000000000000004</v>
      </c>
      <c r="T11" s="123">
        <f>('masa secado al natural'!T11-'masa secado al natural'!$AJ11)/'masa secado al natural'!$AJ11</f>
        <v>0.17333333333333334</v>
      </c>
      <c r="U11" s="123">
        <f>('masa secado al natural'!U11-'masa secado al natural'!$AJ11)/'masa secado al natural'!$AJ11</f>
        <v>0.14666666666666664</v>
      </c>
      <c r="V11" s="123">
        <f>('masa secado al natural'!V11-'masa secado al natural'!$AJ11)/'masa secado al natural'!$AJ11</f>
        <v>0.1333333333333333</v>
      </c>
      <c r="W11" s="123">
        <f>('masa secado al natural'!W11-'masa secado al natural'!$AJ11)/'masa secado al natural'!$AJ11</f>
        <v>6.6666666666666721E-2</v>
      </c>
      <c r="X11" s="123">
        <f>('masa secado al natural'!X11-'masa secado al natural'!$AJ11)/'masa secado al natural'!$AJ11</f>
        <v>6.6666666666666721E-2</v>
      </c>
      <c r="Y11" s="123">
        <f>('masa secado al natural'!Y11-'masa secado al natural'!$AJ11)/'masa secado al natural'!$AJ11</f>
        <v>1.3333333333333345E-2</v>
      </c>
      <c r="Z11" s="123">
        <f>('masa secado al natural'!Z11-'masa secado al natural'!$AJ11)/'masa secado al natural'!$AJ11</f>
        <v>1.3333333333333345E-2</v>
      </c>
      <c r="AA11" s="123">
        <f>('masa secado al natural'!AA11-'masa secado al natural'!$AJ11)/'masa secado al natural'!$AJ11</f>
        <v>0</v>
      </c>
      <c r="AB11" s="123">
        <f>('masa secado al natural'!AB11-'masa secado al natural'!$AJ11)/'masa secado al natural'!$AJ11</f>
        <v>0</v>
      </c>
      <c r="AC11" s="123">
        <f>('masa secado al natural'!AC11-'masa secado al natural'!$AJ11)/'masa secado al natural'!$AJ11</f>
        <v>0</v>
      </c>
      <c r="AD11" s="123">
        <f>('masa secado al natural'!AD11-'masa secado al natural'!$AJ11)/'masa secado al natural'!$AJ11</f>
        <v>0</v>
      </c>
      <c r="AE11" s="123">
        <f>('masa secado al natural'!AE11-'masa secado al natural'!$AJ11)/'masa secado al natural'!$AJ11</f>
        <v>0</v>
      </c>
      <c r="AF11" s="123">
        <f>('masa secado al natural'!AF11-'masa secado al natural'!$AJ11)/'masa secado al natural'!$AJ11</f>
        <v>0</v>
      </c>
      <c r="AG11" s="123">
        <f>('masa secado al natural'!AG11-'masa secado al natural'!$AJ11)/'masa secado al natural'!$AJ11</f>
        <v>0</v>
      </c>
      <c r="AH11" s="123">
        <f>('masa secado al natural'!AH11-'masa secado al natural'!$AJ11)/'masa secado al natural'!$AJ11</f>
        <v>0</v>
      </c>
    </row>
    <row r="12" spans="1:34" x14ac:dyDescent="0.35">
      <c r="B12" s="123">
        <v>2</v>
      </c>
      <c r="C12" s="125">
        <v>3</v>
      </c>
      <c r="D12" s="125">
        <v>10</v>
      </c>
      <c r="E12" s="123">
        <f>('masa secado al natural'!E12-'masa secado al natural'!$AJ12)/'masa secado al natural'!$AJ12</f>
        <v>2.6</v>
      </c>
      <c r="F12" s="123">
        <f>('masa secado al natural'!F12-'masa secado al natural'!$AJ12)/'masa secado al natural'!$AJ12</f>
        <v>2.6</v>
      </c>
      <c r="G12" s="123">
        <f>('masa secado al natural'!G12-'masa secado al natural'!$AJ12)/'masa secado al natural'!$AJ12</f>
        <v>2</v>
      </c>
      <c r="H12" s="123">
        <f>('masa secado al natural'!H12-'masa secado al natural'!$AJ12)/'masa secado al natural'!$AJ12</f>
        <v>1.2000000000000002</v>
      </c>
      <c r="I12" s="123">
        <f>('masa secado al natural'!I12-'masa secado al natural'!$AJ12)/'masa secado al natural'!$AJ12</f>
        <v>0.8</v>
      </c>
      <c r="J12" s="123">
        <f>('masa secado al natural'!J12-'masa secado al natural'!$AJ12)/'masa secado al natural'!$AJ12</f>
        <v>0.60000000000000009</v>
      </c>
      <c r="K12" s="123">
        <f>('masa secado al natural'!K12-'masa secado al natural'!$AJ12)/'masa secado al natural'!$AJ12</f>
        <v>0.8</v>
      </c>
      <c r="L12" s="123">
        <f>('masa secado al natural'!L12-'masa secado al natural'!$AJ12)/'masa secado al natural'!$AJ12</f>
        <v>0.8</v>
      </c>
      <c r="M12" s="123">
        <f>('masa secado al natural'!M12-'masa secado al natural'!$AJ12)/'masa secado al natural'!$AJ12</f>
        <v>0.8</v>
      </c>
      <c r="N12" s="123">
        <f>('masa secado al natural'!N12-'masa secado al natural'!$AJ12)/'masa secado al natural'!$AJ12</f>
        <v>0.8</v>
      </c>
      <c r="O12" s="123">
        <f>('masa secado al natural'!O12-'masa secado al natural'!$AJ12)/'masa secado al natural'!$AJ12</f>
        <v>0.8</v>
      </c>
      <c r="P12" s="123">
        <f>('masa secado al natural'!P12-'masa secado al natural'!$AJ12)/'masa secado al natural'!$AJ12</f>
        <v>0.60000000000000009</v>
      </c>
      <c r="Q12" s="123">
        <f>('masa secado al natural'!Q12-'masa secado al natural'!$AJ12)/'masa secado al natural'!$AJ12</f>
        <v>0.60000000000000009</v>
      </c>
      <c r="R12" s="123">
        <f>('masa secado al natural'!R12-'masa secado al natural'!$AJ12)/'masa secado al natural'!$AJ12</f>
        <v>0.60000000000000009</v>
      </c>
      <c r="S12" s="123">
        <f>('masa secado al natural'!S12-'masa secado al natural'!$AJ12)/'masa secado al natural'!$AJ12</f>
        <v>0.19999999999999996</v>
      </c>
      <c r="T12" s="123">
        <f>('masa secado al natural'!T12-'masa secado al natural'!$AJ12)/'masa secado al natural'!$AJ12</f>
        <v>0.19999999999999996</v>
      </c>
      <c r="U12" s="123">
        <f>('masa secado al natural'!U12-'masa secado al natural'!$AJ12)/'masa secado al natural'!$AJ12</f>
        <v>0.39999999999999991</v>
      </c>
      <c r="V12" s="123">
        <f>('masa secado al natural'!V12-'masa secado al natural'!$AJ12)/'masa secado al natural'!$AJ12</f>
        <v>0</v>
      </c>
      <c r="W12" s="123">
        <f>('masa secado al natural'!W12-'masa secado al natural'!$AJ12)/'masa secado al natural'!$AJ12</f>
        <v>0</v>
      </c>
      <c r="X12" s="123">
        <f>('masa secado al natural'!X12-'masa secado al natural'!$AJ12)/'masa secado al natural'!$AJ12</f>
        <v>0</v>
      </c>
      <c r="Y12" s="123">
        <f>('masa secado al natural'!Y12-'masa secado al natural'!$AJ12)/'masa secado al natural'!$AJ12</f>
        <v>0</v>
      </c>
      <c r="Z12" s="123">
        <f>('masa secado al natural'!Z12-'masa secado al natural'!$AJ12)/'masa secado al natural'!$AJ12</f>
        <v>0.19999999999999996</v>
      </c>
      <c r="AA12" s="123">
        <f>('masa secado al natural'!AA12-'masa secado al natural'!$AJ12)/'masa secado al natural'!$AJ12</f>
        <v>0.39999999999999991</v>
      </c>
      <c r="AB12" s="123">
        <f>('masa secado al natural'!AB12-'masa secado al natural'!$AJ12)/'masa secado al natural'!$AJ12</f>
        <v>0.39999999999999991</v>
      </c>
      <c r="AC12" s="123">
        <f>('masa secado al natural'!AC12-'masa secado al natural'!$AJ12)/'masa secado al natural'!$AJ12</f>
        <v>0.19999999999999996</v>
      </c>
      <c r="AD12" s="123">
        <f>('masa secado al natural'!AD12-'masa secado al natural'!$AJ12)/'masa secado al natural'!$AJ12</f>
        <v>0.19999999999999996</v>
      </c>
      <c r="AE12" s="123">
        <f>('masa secado al natural'!AE12-'masa secado al natural'!$AJ12)/'masa secado al natural'!$AJ12</f>
        <v>0.19999999999999996</v>
      </c>
      <c r="AF12" s="123">
        <f>('masa secado al natural'!AF12-'masa secado al natural'!$AJ12)/'masa secado al natural'!$AJ12</f>
        <v>0.19999999999999996</v>
      </c>
      <c r="AG12" s="123">
        <f>('masa secado al natural'!AG12-'masa secado al natural'!$AJ12)/'masa secado al natural'!$AJ12</f>
        <v>0.39999999999999991</v>
      </c>
      <c r="AH12" s="123">
        <f>('masa secado al natural'!AH12-'masa secado al natural'!$AJ12)/'masa secado al natural'!$AJ12</f>
        <v>0.19999999999999996</v>
      </c>
    </row>
    <row r="13" spans="1:34" x14ac:dyDescent="0.35">
      <c r="B13" s="123">
        <v>3</v>
      </c>
      <c r="C13" s="125">
        <v>3</v>
      </c>
      <c r="D13" s="125">
        <v>10</v>
      </c>
      <c r="E13" s="123">
        <f>('masa secado al natural'!E13-'masa secado al natural'!$AJ13)/'masa secado al natural'!$AJ13</f>
        <v>2.4</v>
      </c>
      <c r="F13" s="123">
        <f>('masa secado al natural'!F13-'masa secado al natural'!$AJ13)/'masa secado al natural'!$AJ13</f>
        <v>2.2000000000000002</v>
      </c>
      <c r="G13" s="123">
        <f>('masa secado al natural'!G13-'masa secado al natural'!$AJ13)/'masa secado al natural'!$AJ13</f>
        <v>1.6</v>
      </c>
      <c r="H13" s="123">
        <f>('masa secado al natural'!H13-'masa secado al natural'!$AJ13)/'masa secado al natural'!$AJ13</f>
        <v>1.5</v>
      </c>
      <c r="I13" s="123">
        <f>('masa secado al natural'!I13-'masa secado al natural'!$AJ13)/'masa secado al natural'!$AJ13</f>
        <v>1.2200000000000002</v>
      </c>
      <c r="J13" s="123">
        <f>('masa secado al natural'!J13-'masa secado al natural'!$AJ13)/'masa secado al natural'!$AJ13</f>
        <v>0.7</v>
      </c>
      <c r="K13" s="123">
        <f>('masa secado al natural'!K13-'masa secado al natural'!$AJ13)/'masa secado al natural'!$AJ13</f>
        <v>0.8</v>
      </c>
      <c r="L13" s="123">
        <f>('masa secado al natural'!L13-'masa secado al natural'!$AJ13)/'masa secado al natural'!$AJ13</f>
        <v>0.72</v>
      </c>
      <c r="M13" s="123">
        <f>('masa secado al natural'!M13-'masa secado al natural'!$AJ13)/'masa secado al natural'!$AJ13</f>
        <v>0.39999999999999991</v>
      </c>
      <c r="N13" s="123">
        <f>('masa secado al natural'!N13-'masa secado al natural'!$AJ13)/'masa secado al natural'!$AJ13</f>
        <v>0.19999999999999996</v>
      </c>
      <c r="O13" s="123">
        <f>('masa secado al natural'!O13-'masa secado al natural'!$AJ13)/'masa secado al natural'!$AJ13</f>
        <v>0.17999999999999994</v>
      </c>
      <c r="P13" s="123">
        <f>('masa secado al natural'!P13-'masa secado al natural'!$AJ13)/'masa secado al natural'!$AJ13</f>
        <v>0</v>
      </c>
      <c r="Q13" s="123">
        <f>('masa secado al natural'!Q13-'masa secado al natural'!$AJ13)/'masa secado al natural'!$AJ13</f>
        <v>0.19999999999999996</v>
      </c>
      <c r="R13" s="123">
        <f>('masa secado al natural'!R13-'masa secado al natural'!$AJ13)/'masa secado al natural'!$AJ13</f>
        <v>0.39999999999999991</v>
      </c>
      <c r="S13" s="123">
        <f>('masa secado al natural'!S13-'masa secado al natural'!$AJ13)/'masa secado al natural'!$AJ13</f>
        <v>0.19999999999999996</v>
      </c>
      <c r="T13" s="123">
        <f>('masa secado al natural'!T13-'masa secado al natural'!$AJ13)/'masa secado al natural'!$AJ13</f>
        <v>0.21999999999999997</v>
      </c>
      <c r="U13" s="123">
        <f>('masa secado al natural'!U13-'masa secado al natural'!$AJ13)/'masa secado al natural'!$AJ13</f>
        <v>0.19999999999999996</v>
      </c>
      <c r="V13" s="123">
        <f>('masa secado al natural'!V13-'masa secado al natural'!$AJ13)/'masa secado al natural'!$AJ13</f>
        <v>0.17999999999999994</v>
      </c>
      <c r="W13" s="123">
        <f>('masa secado al natural'!W13-'masa secado al natural'!$AJ13)/'masa secado al natural'!$AJ13</f>
        <v>0</v>
      </c>
      <c r="X13" s="123">
        <f>('masa secado al natural'!X13-'masa secado al natural'!$AJ13)/'masa secado al natural'!$AJ13</f>
        <v>8.0000000000000071E-2</v>
      </c>
      <c r="Y13" s="123">
        <f>('masa secado al natural'!Y13-'masa secado al natural'!$AJ13)/'masa secado al natural'!$AJ13</f>
        <v>0</v>
      </c>
      <c r="Z13" s="123">
        <f>('masa secado al natural'!Z13-'masa secado al natural'!$AJ13)/'masa secado al natural'!$AJ13</f>
        <v>0.10000000000000009</v>
      </c>
      <c r="AA13" s="123">
        <f>('masa secado al natural'!AA13-'masa secado al natural'!$AJ13)/'masa secado al natural'!$AJ13</f>
        <v>0.19999999999999996</v>
      </c>
      <c r="AB13" s="123">
        <f>('masa secado al natural'!AB13-'masa secado al natural'!$AJ13)/'masa secado al natural'!$AJ13</f>
        <v>0.19999999999999996</v>
      </c>
      <c r="AC13" s="123">
        <f>('masa secado al natural'!AC13-'masa secado al natural'!$AJ13)/'masa secado al natural'!$AJ13</f>
        <v>0</v>
      </c>
      <c r="AD13" s="123">
        <f>('masa secado al natural'!AD13-'masa secado al natural'!$AJ13)/'masa secado al natural'!$AJ13</f>
        <v>0</v>
      </c>
      <c r="AE13" s="123">
        <f>('masa secado al natural'!AE13-'masa secado al natural'!$AJ13)/'masa secado al natural'!$AJ13</f>
        <v>0</v>
      </c>
      <c r="AF13" s="123">
        <f>('masa secado al natural'!AF13-'masa secado al natural'!$AJ13)/'masa secado al natural'!$AJ13</f>
        <v>0</v>
      </c>
      <c r="AG13" s="123">
        <f>('masa secado al natural'!AG13-'masa secado al natural'!$AJ13)/'masa secado al natural'!$AJ13</f>
        <v>0</v>
      </c>
      <c r="AH13" s="123">
        <f>('masa secado al natural'!AH13-'masa secado al natural'!$AJ13)/'masa secado al natural'!$AJ13</f>
        <v>0</v>
      </c>
    </row>
    <row r="14" spans="1:34" x14ac:dyDescent="0.35">
      <c r="B14" s="127">
        <v>1</v>
      </c>
      <c r="C14" s="128">
        <v>1</v>
      </c>
      <c r="D14" s="128">
        <v>20</v>
      </c>
      <c r="E14" s="127">
        <f>('masa secado al natural'!E14-'masa secado al natural'!$AJ14)/'masa secado al natural'!$AJ14</f>
        <v>2.9444444444444442</v>
      </c>
      <c r="F14" s="127">
        <f>('masa secado al natural'!F14-'masa secado al natural'!$AJ14)/'masa secado al natural'!$AJ14</f>
        <v>2.4444444444444446</v>
      </c>
      <c r="G14" s="127">
        <f>('masa secado al natural'!G14-'masa secado al natural'!$AJ14)/'masa secado al natural'!$AJ14</f>
        <v>1.7222222222222225</v>
      </c>
      <c r="H14" s="127">
        <f>('masa secado al natural'!H14-'masa secado al natural'!$AJ14)/'masa secado al natural'!$AJ14</f>
        <v>1.1666666666666665</v>
      </c>
      <c r="I14" s="127">
        <f>('masa secado al natural'!I14-'masa secado al natural'!$AJ14)/'masa secado al natural'!$AJ14</f>
        <v>0.88888888888888884</v>
      </c>
      <c r="J14" s="127">
        <f>('masa secado al natural'!J14-'masa secado al natural'!$AJ14)/'masa secado al natural'!$AJ14</f>
        <v>0.72222222222222221</v>
      </c>
      <c r="K14" s="127">
        <f>('masa secado al natural'!K14-'masa secado al natural'!$AJ14)/'masa secado al natural'!$AJ14</f>
        <v>0.61111111111111105</v>
      </c>
      <c r="L14" s="127">
        <f>('masa secado al natural'!L14-'masa secado al natural'!$AJ14)/'masa secado al natural'!$AJ14</f>
        <v>0.33333333333333326</v>
      </c>
      <c r="M14" s="127">
        <f>('masa secado al natural'!M14-'masa secado al natural'!$AJ14)/'masa secado al natural'!$AJ14</f>
        <v>0.22222222222222229</v>
      </c>
      <c r="N14" s="127">
        <f>('masa secado al natural'!N14-'masa secado al natural'!$AJ14)/'masa secado al natural'!$AJ14</f>
        <v>0.27777777777777762</v>
      </c>
      <c r="O14" s="127">
        <f>('masa secado al natural'!O14-'masa secado al natural'!$AJ14)/'masa secado al natural'!$AJ14</f>
        <v>0.22222222222222229</v>
      </c>
      <c r="P14" s="127">
        <f>('masa secado al natural'!P14-'masa secado al natural'!$AJ14)/'masa secado al natural'!$AJ14</f>
        <v>0.16666666666666669</v>
      </c>
      <c r="Q14" s="127">
        <f>('masa secado al natural'!Q14-'masa secado al natural'!$AJ14)/'masa secado al natural'!$AJ14</f>
        <v>0</v>
      </c>
      <c r="R14" s="127">
        <f>('masa secado al natural'!R14-'masa secado al natural'!$AJ14)/'masa secado al natural'!$AJ14</f>
        <v>0.11111111111111108</v>
      </c>
      <c r="S14" s="127">
        <f>('masa secado al natural'!S14-'masa secado al natural'!$AJ14)/'masa secado al natural'!$AJ14</f>
        <v>0.11111111111111108</v>
      </c>
      <c r="T14" s="127">
        <f>('masa secado al natural'!T14-'masa secado al natural'!$AJ14)/'masa secado al natural'!$AJ14</f>
        <v>0.22222222222222229</v>
      </c>
      <c r="U14" s="127">
        <f>('masa secado al natural'!U14-'masa secado al natural'!$AJ14)/'masa secado al natural'!$AJ14</f>
        <v>0.11111111111111108</v>
      </c>
      <c r="V14" s="127">
        <f>('masa secado al natural'!V14-'masa secado al natural'!$AJ14)/'masa secado al natural'!$AJ14</f>
        <v>5.5555555555555483E-2</v>
      </c>
      <c r="W14" s="127">
        <f>('masa secado al natural'!W14-'masa secado al natural'!$AJ14)/'masa secado al natural'!$AJ14</f>
        <v>0</v>
      </c>
      <c r="X14" s="127">
        <f>('masa secado al natural'!X14-'masa secado al natural'!$AJ14)/'masa secado al natural'!$AJ14</f>
        <v>5.5555555555555483E-2</v>
      </c>
      <c r="Y14" s="127">
        <f>('masa secado al natural'!Y14-'masa secado al natural'!$AJ14)/'masa secado al natural'!$AJ14</f>
        <v>0.16666666666666669</v>
      </c>
      <c r="Z14" s="127">
        <f>('masa secado al natural'!Z14-'masa secado al natural'!$AJ14)/'masa secado al natural'!$AJ14</f>
        <v>0.16666666666666669</v>
      </c>
      <c r="AA14" s="127">
        <f>('masa secado al natural'!AA14-'masa secado al natural'!$AJ14)/'masa secado al natural'!$AJ14</f>
        <v>0.16666666666666669</v>
      </c>
      <c r="AB14" s="127">
        <f>('masa secado al natural'!AB14-'masa secado al natural'!$AJ14)/'masa secado al natural'!$AJ14</f>
        <v>0.11111111111111108</v>
      </c>
      <c r="AC14" s="127">
        <f>('masa secado al natural'!AC14-'masa secado al natural'!$AJ14)/'masa secado al natural'!$AJ14</f>
        <v>0.11111111111111108</v>
      </c>
      <c r="AD14" s="127">
        <f>('masa secado al natural'!AD14-'masa secado al natural'!$AJ14)/'masa secado al natural'!$AJ14</f>
        <v>0.11111111111111108</v>
      </c>
      <c r="AE14" s="127">
        <f>('masa secado al natural'!AE14-'masa secado al natural'!$AJ14)/'masa secado al natural'!$AJ14</f>
        <v>5.5555555555555483E-2</v>
      </c>
      <c r="AF14" s="127">
        <f>('masa secado al natural'!AF14-'masa secado al natural'!$AJ14)/'masa secado al natural'!$AJ14</f>
        <v>0.11111111111111108</v>
      </c>
      <c r="AG14" s="127">
        <f>('masa secado al natural'!AG14-'masa secado al natural'!$AJ14)/'masa secado al natural'!$AJ14</f>
        <v>0.16666666666666669</v>
      </c>
      <c r="AH14" s="127">
        <f>('masa secado al natural'!AH14-'masa secado al natural'!$AJ14)/'masa secado al natural'!$AJ14</f>
        <v>0.27777777777777762</v>
      </c>
    </row>
    <row r="15" spans="1:34" x14ac:dyDescent="0.35">
      <c r="B15" s="127">
        <v>2</v>
      </c>
      <c r="C15" s="128">
        <v>1</v>
      </c>
      <c r="D15" s="128">
        <v>20</v>
      </c>
      <c r="E15" s="127">
        <f>('masa secado al natural'!E15-'masa secado al natural'!$AJ15)/'masa secado al natural'!$AJ15</f>
        <v>3.5333333333333332</v>
      </c>
      <c r="F15" s="127">
        <f>('masa secado al natural'!F15-'masa secado al natural'!$AJ15)/'masa secado al natural'!$AJ15</f>
        <v>2.7333333333333329</v>
      </c>
      <c r="G15" s="127">
        <f>('masa secado al natural'!G15-'masa secado al natural'!$AJ15)/'masa secado al natural'!$AJ15</f>
        <v>1.8</v>
      </c>
      <c r="H15" s="127">
        <f>('masa secado al natural'!H15-'masa secado al natural'!$AJ15)/'masa secado al natural'!$AJ15</f>
        <v>0.93333333333333324</v>
      </c>
      <c r="I15" s="127">
        <f>('masa secado al natural'!I15-'masa secado al natural'!$AJ15)/'masa secado al natural'!$AJ15</f>
        <v>0.86666666666666659</v>
      </c>
      <c r="J15" s="127">
        <f>('masa secado al natural'!J15-'masa secado al natural'!$AJ15)/'masa secado al natural'!$AJ15</f>
        <v>0.80000000000000016</v>
      </c>
      <c r="K15" s="127">
        <f>('masa secado al natural'!K15-'masa secado al natural'!$AJ15)/'masa secado al natural'!$AJ15</f>
        <v>0.6</v>
      </c>
      <c r="L15" s="127">
        <f>('masa secado al natural'!L15-'masa secado al natural'!$AJ15)/'masa secado al natural'!$AJ15</f>
        <v>0.33333333333333331</v>
      </c>
      <c r="M15" s="127">
        <f>('masa secado al natural'!M15-'masa secado al natural'!$AJ15)/'masa secado al natural'!$AJ15</f>
        <v>0.26666666666666661</v>
      </c>
      <c r="N15" s="127">
        <f>('masa secado al natural'!N15-'masa secado al natural'!$AJ15)/'masa secado al natural'!$AJ15</f>
        <v>0.20000000000000004</v>
      </c>
      <c r="O15" s="127">
        <f>('masa secado al natural'!O15-'masa secado al natural'!$AJ15)/'masa secado al natural'!$AJ15</f>
        <v>0.1333333333333333</v>
      </c>
      <c r="P15" s="127">
        <f>('masa secado al natural'!P15-'masa secado al natural'!$AJ15)/'masa secado al natural'!$AJ15</f>
        <v>6.6666666666666721E-2</v>
      </c>
      <c r="Q15" s="127">
        <f>('masa secado al natural'!Q15-'masa secado al natural'!$AJ15)/'masa secado al natural'!$AJ15</f>
        <v>0</v>
      </c>
      <c r="R15" s="127">
        <f>('masa secado al natural'!R15-'masa secado al natural'!$AJ15)/'masa secado al natural'!$AJ15</f>
        <v>0</v>
      </c>
      <c r="S15" s="127">
        <f>('masa secado al natural'!S15-'masa secado al natural'!$AJ15)/'masa secado al natural'!$AJ15</f>
        <v>0</v>
      </c>
      <c r="T15" s="127">
        <f>('masa secado al natural'!T15-'masa secado al natural'!$AJ15)/'masa secado al natural'!$AJ15</f>
        <v>0.1333333333333333</v>
      </c>
      <c r="U15" s="127">
        <f>('masa secado al natural'!U15-'masa secado al natural'!$AJ15)/'masa secado al natural'!$AJ15</f>
        <v>0</v>
      </c>
      <c r="V15" s="127">
        <f>('masa secado al natural'!V15-'masa secado al natural'!$AJ15)/'masa secado al natural'!$AJ15</f>
        <v>0</v>
      </c>
      <c r="W15" s="127">
        <f>('masa secado al natural'!W15-'masa secado al natural'!$AJ15)/'masa secado al natural'!$AJ15</f>
        <v>0</v>
      </c>
      <c r="X15" s="127">
        <f>('masa secado al natural'!X15-'masa secado al natural'!$AJ15)/'masa secado al natural'!$AJ15</f>
        <v>0</v>
      </c>
      <c r="Y15" s="127">
        <f>('masa secado al natural'!Y15-'masa secado al natural'!$AJ15)/'masa secado al natural'!$AJ15</f>
        <v>6.6666666666666721E-2</v>
      </c>
      <c r="Z15" s="127">
        <f>('masa secado al natural'!Z15-'masa secado al natural'!$AJ15)/'masa secado al natural'!$AJ15</f>
        <v>0.1333333333333333</v>
      </c>
      <c r="AA15" s="127">
        <f>('masa secado al natural'!AA15-'masa secado al natural'!$AJ15)/'masa secado al natural'!$AJ15</f>
        <v>6.6666666666666721E-2</v>
      </c>
      <c r="AB15" s="127">
        <f>('masa secado al natural'!AB15-'masa secado al natural'!$AJ15)/'masa secado al natural'!$AJ15</f>
        <v>6.6666666666666721E-2</v>
      </c>
      <c r="AC15" s="127">
        <f>('masa secado al natural'!AC15-'masa secado al natural'!$AJ15)/'masa secado al natural'!$AJ15</f>
        <v>0</v>
      </c>
      <c r="AD15" s="127">
        <f>('masa secado al natural'!AD15-'masa secado al natural'!$AJ15)/'masa secado al natural'!$AJ15</f>
        <v>0</v>
      </c>
      <c r="AE15" s="127">
        <f>('masa secado al natural'!AE15-'masa secado al natural'!$AJ15)/'masa secado al natural'!$AJ15</f>
        <v>0</v>
      </c>
      <c r="AF15" s="127">
        <f>('masa secado al natural'!AF15-'masa secado al natural'!$AJ15)/'masa secado al natural'!$AJ15</f>
        <v>0</v>
      </c>
      <c r="AG15" s="127">
        <f>('masa secado al natural'!AG15-'masa secado al natural'!$AJ15)/'masa secado al natural'!$AJ15</f>
        <v>0</v>
      </c>
      <c r="AH15" s="127">
        <f>('masa secado al natural'!AH15-'masa secado al natural'!$AJ15)/'masa secado al natural'!$AJ15</f>
        <v>6.6666666666666721E-2</v>
      </c>
    </row>
    <row r="16" spans="1:34" x14ac:dyDescent="0.35">
      <c r="B16" s="127">
        <v>3</v>
      </c>
      <c r="C16" s="128">
        <v>1</v>
      </c>
      <c r="D16" s="128">
        <v>20</v>
      </c>
      <c r="E16" s="127">
        <f>('masa secado al natural'!E16-'masa secado al natural'!$AJ16)/'masa secado al natural'!$AJ16</f>
        <v>3.1333333333333333</v>
      </c>
      <c r="F16" s="127">
        <f>('masa secado al natural'!F16-'masa secado al natural'!$AJ16)/'masa secado al natural'!$AJ16</f>
        <v>2.3333333333333335</v>
      </c>
      <c r="G16" s="127">
        <f>('masa secado al natural'!G16-'masa secado al natural'!$AJ16)/'masa secado al natural'!$AJ16</f>
        <v>1.7333333333333332</v>
      </c>
      <c r="H16" s="127">
        <f>('masa secado al natural'!H16-'masa secado al natural'!$AJ16)/'masa secado al natural'!$AJ16</f>
        <v>0.93333333333333324</v>
      </c>
      <c r="I16" s="127">
        <f>('masa secado al natural'!I16-'masa secado al natural'!$AJ16)/'masa secado al natural'!$AJ16</f>
        <v>0.80000000000000016</v>
      </c>
      <c r="J16" s="127">
        <f>('masa secado al natural'!J16-'masa secado al natural'!$AJ16)/'masa secado al natural'!$AJ16</f>
        <v>0.73333333333333339</v>
      </c>
      <c r="K16" s="127">
        <f>('masa secado al natural'!K16-'masa secado al natural'!$AJ16)/'masa secado al natural'!$AJ16</f>
        <v>0.6</v>
      </c>
      <c r="L16" s="127">
        <f>('masa secado al natural'!L16-'masa secado al natural'!$AJ16)/'masa secado al natural'!$AJ16</f>
        <v>0.46666666666666679</v>
      </c>
      <c r="M16" s="127">
        <f>('masa secado al natural'!M16-'masa secado al natural'!$AJ16)/'masa secado al natural'!$AJ16</f>
        <v>0.40000000000000008</v>
      </c>
      <c r="N16" s="127">
        <f>('masa secado al natural'!N16-'masa secado al natural'!$AJ16)/'masa secado al natural'!$AJ16</f>
        <v>0.33333333333333331</v>
      </c>
      <c r="O16" s="127">
        <f>('masa secado al natural'!O16-'masa secado al natural'!$AJ16)/'masa secado al natural'!$AJ16</f>
        <v>0.33333333333333331</v>
      </c>
      <c r="P16" s="127">
        <f>('masa secado al natural'!P16-'masa secado al natural'!$AJ16)/'masa secado al natural'!$AJ16</f>
        <v>0.26666666666666661</v>
      </c>
      <c r="Q16" s="127">
        <f>('masa secado al natural'!Q16-'masa secado al natural'!$AJ16)/'masa secado al natural'!$AJ16</f>
        <v>0.1333333333333333</v>
      </c>
      <c r="R16" s="127">
        <f>('masa secado al natural'!R16-'masa secado al natural'!$AJ16)/'masa secado al natural'!$AJ16</f>
        <v>0.20000000000000004</v>
      </c>
      <c r="S16" s="127">
        <f>('masa secado al natural'!S16-'masa secado al natural'!$AJ16)/'masa secado al natural'!$AJ16</f>
        <v>0.20000000000000004</v>
      </c>
      <c r="T16" s="127">
        <f>('masa secado al natural'!T16-'masa secado al natural'!$AJ16)/'masa secado al natural'!$AJ16</f>
        <v>0.33333333333333331</v>
      </c>
      <c r="U16" s="127">
        <f>('masa secado al natural'!U16-'masa secado al natural'!$AJ16)/'masa secado al natural'!$AJ16</f>
        <v>0.20000000000000004</v>
      </c>
      <c r="V16" s="127">
        <f>('masa secado al natural'!V16-'masa secado al natural'!$AJ16)/'masa secado al natural'!$AJ16</f>
        <v>0.1333333333333333</v>
      </c>
      <c r="W16" s="127">
        <f>('masa secado al natural'!W16-'masa secado al natural'!$AJ16)/'masa secado al natural'!$AJ16</f>
        <v>6.6666666666666721E-2</v>
      </c>
      <c r="X16" s="127">
        <f>('masa secado al natural'!X16-'masa secado al natural'!$AJ16)/'masa secado al natural'!$AJ16</f>
        <v>6.6666666666666721E-2</v>
      </c>
      <c r="Y16" s="127">
        <f>('masa secado al natural'!Y16-'masa secado al natural'!$AJ16)/'masa secado al natural'!$AJ16</f>
        <v>0.20000000000000004</v>
      </c>
      <c r="Z16" s="127">
        <f>('masa secado al natural'!Z16-'masa secado al natural'!$AJ16)/'masa secado al natural'!$AJ16</f>
        <v>0.20000000000000004</v>
      </c>
      <c r="AA16" s="127">
        <f>('masa secado al natural'!AA16-'masa secado al natural'!$AJ16)/'masa secado al natural'!$AJ16</f>
        <v>0.1333333333333333</v>
      </c>
      <c r="AB16" s="127">
        <f>('masa secado al natural'!AB16-'masa secado al natural'!$AJ16)/'masa secado al natural'!$AJ16</f>
        <v>6.6666666666666721E-2</v>
      </c>
      <c r="AC16" s="127">
        <f>('masa secado al natural'!AC16-'masa secado al natural'!$AJ16)/'masa secado al natural'!$AJ16</f>
        <v>0</v>
      </c>
      <c r="AD16" s="127">
        <f>('masa secado al natural'!AD16-'masa secado al natural'!$AJ16)/'masa secado al natural'!$AJ16</f>
        <v>0</v>
      </c>
      <c r="AE16" s="127">
        <f>('masa secado al natural'!AE16-'masa secado al natural'!$AJ16)/'masa secado al natural'!$AJ16</f>
        <v>0</v>
      </c>
      <c r="AF16" s="127">
        <f>('masa secado al natural'!AF16-'masa secado al natural'!$AJ16)/'masa secado al natural'!$AJ16</f>
        <v>0</v>
      </c>
      <c r="AG16" s="127">
        <f>('masa secado al natural'!AG16-'masa secado al natural'!$AJ16)/'masa secado al natural'!$AJ16</f>
        <v>6.6666666666666721E-2</v>
      </c>
      <c r="AH16" s="127">
        <f>('masa secado al natural'!AH16-'masa secado al natural'!$AJ16)/'masa secado al natural'!$AJ16</f>
        <v>0.20000000000000004</v>
      </c>
    </row>
    <row r="17" spans="2:34" x14ac:dyDescent="0.35">
      <c r="B17" s="127">
        <v>1</v>
      </c>
      <c r="C17" s="128">
        <v>2</v>
      </c>
      <c r="D17" s="128">
        <v>20</v>
      </c>
      <c r="E17" s="127">
        <f>('masa secado al natural'!E17-'masa secado al natural'!$AJ17)/'masa secado al natural'!$AJ17</f>
        <v>2.84</v>
      </c>
      <c r="F17" s="127">
        <f>('masa secado al natural'!F17-'masa secado al natural'!$AJ17)/'masa secado al natural'!$AJ17</f>
        <v>2.4799999999999995</v>
      </c>
      <c r="G17" s="127">
        <f>('masa secado al natural'!G17-'masa secado al natural'!$AJ17)/'masa secado al natural'!$AJ17</f>
        <v>1.8800000000000001</v>
      </c>
      <c r="H17" s="127">
        <f>('masa secado al natural'!H17-'masa secado al natural'!$AJ17)/'masa secado al natural'!$AJ17</f>
        <v>1.56</v>
      </c>
      <c r="I17" s="127">
        <f>('masa secado al natural'!I17-'masa secado al natural'!$AJ17)/'masa secado al natural'!$AJ17</f>
        <v>1.3199999999999998</v>
      </c>
      <c r="J17" s="127">
        <f>('masa secado al natural'!J17-'masa secado al natural'!$AJ17)/'masa secado al natural'!$AJ17</f>
        <v>1.2399999999999998</v>
      </c>
      <c r="K17" s="127">
        <f>('masa secado al natural'!K17-'masa secado al natural'!$AJ17)/'masa secado al natural'!$AJ17</f>
        <v>1.08</v>
      </c>
      <c r="L17" s="127">
        <f>('masa secado al natural'!L17-'masa secado al natural'!$AJ17)/'masa secado al natural'!$AJ17</f>
        <v>0.96000000000000019</v>
      </c>
      <c r="M17" s="127">
        <f>('masa secado al natural'!M17-'masa secado al natural'!$AJ17)/'masa secado al natural'!$AJ17</f>
        <v>0.88000000000000012</v>
      </c>
      <c r="N17" s="127">
        <f>('masa secado al natural'!N17-'masa secado al natural'!$AJ17)/'masa secado al natural'!$AJ17</f>
        <v>0.72</v>
      </c>
      <c r="O17" s="127">
        <f>('masa secado al natural'!O17-'masa secado al natural'!$AJ17)/'masa secado al natural'!$AJ17</f>
        <v>0.6399999999999999</v>
      </c>
      <c r="P17" s="127">
        <f>('masa secado al natural'!P17-'masa secado al natural'!$AJ17)/'masa secado al natural'!$AJ17</f>
        <v>0.44000000000000006</v>
      </c>
      <c r="Q17" s="127">
        <f>('masa secado al natural'!Q17-'masa secado al natural'!$AJ17)/'masa secado al natural'!$AJ17</f>
        <v>0.2</v>
      </c>
      <c r="R17" s="127">
        <f>('masa secado al natural'!R17-'masa secado al natural'!$AJ17)/'masa secado al natural'!$AJ17</f>
        <v>0.11999999999999993</v>
      </c>
      <c r="S17" s="127">
        <f>('masa secado al natural'!S17-'masa secado al natural'!$AJ17)/'masa secado al natural'!$AJ17</f>
        <v>4.0000000000000036E-2</v>
      </c>
      <c r="T17" s="127">
        <f>('masa secado al natural'!T17-'masa secado al natural'!$AJ17)/'masa secado al natural'!$AJ17</f>
        <v>0.24000000000000005</v>
      </c>
      <c r="U17" s="127">
        <f>('masa secado al natural'!U17-'masa secado al natural'!$AJ17)/'masa secado al natural'!$AJ17</f>
        <v>0.11999999999999993</v>
      </c>
      <c r="V17" s="127">
        <f>('masa secado al natural'!V17-'masa secado al natural'!$AJ17)/'masa secado al natural'!$AJ17</f>
        <v>0.11999999999999993</v>
      </c>
      <c r="W17" s="127">
        <f>('masa secado al natural'!W17-'masa secado al natural'!$AJ17)/'masa secado al natural'!$AJ17</f>
        <v>8.0000000000000071E-2</v>
      </c>
      <c r="X17" s="127">
        <f>('masa secado al natural'!X17-'masa secado al natural'!$AJ17)/'masa secado al natural'!$AJ17</f>
        <v>8.0000000000000071E-2</v>
      </c>
      <c r="Y17" s="127">
        <f>('masa secado al natural'!Y17-'masa secado al natural'!$AJ17)/'masa secado al natural'!$AJ17</f>
        <v>0.11999999999999993</v>
      </c>
      <c r="Z17" s="127">
        <f>('masa secado al natural'!Z17-'masa secado al natural'!$AJ17)/'masa secado al natural'!$AJ17</f>
        <v>0.15999999999999998</v>
      </c>
      <c r="AA17" s="127">
        <f>('masa secado al natural'!AA17-'masa secado al natural'!$AJ17)/'masa secado al natural'!$AJ17</f>
        <v>0.15999999999999998</v>
      </c>
      <c r="AB17" s="127">
        <f>('masa secado al natural'!AB17-'masa secado al natural'!$AJ17)/'masa secado al natural'!$AJ17</f>
        <v>4.0000000000000036E-2</v>
      </c>
      <c r="AC17" s="127">
        <f>('masa secado al natural'!AC17-'masa secado al natural'!$AJ17)/'masa secado al natural'!$AJ17</f>
        <v>0</v>
      </c>
      <c r="AD17" s="127">
        <f>('masa secado al natural'!AD17-'masa secado al natural'!$AJ17)/'masa secado al natural'!$AJ17</f>
        <v>0</v>
      </c>
      <c r="AE17" s="127">
        <f>('masa secado al natural'!AE17-'masa secado al natural'!$AJ17)/'masa secado al natural'!$AJ17</f>
        <v>0</v>
      </c>
      <c r="AF17" s="127">
        <f>('masa secado al natural'!AF17-'masa secado al natural'!$AJ17)/'masa secado al natural'!$AJ17</f>
        <v>4.0000000000000036E-2</v>
      </c>
      <c r="AG17" s="127">
        <f>('masa secado al natural'!AG17-'masa secado al natural'!$AJ17)/'masa secado al natural'!$AJ17</f>
        <v>8.0000000000000071E-2</v>
      </c>
      <c r="AH17" s="127">
        <f>('masa secado al natural'!AH17-'masa secado al natural'!$AJ17)/'masa secado al natural'!$AJ17</f>
        <v>0.2</v>
      </c>
    </row>
    <row r="18" spans="2:34" x14ac:dyDescent="0.35">
      <c r="B18" s="127">
        <v>2</v>
      </c>
      <c r="C18" s="128">
        <v>2</v>
      </c>
      <c r="D18" s="128">
        <v>20</v>
      </c>
      <c r="E18" s="127">
        <f>('masa secado al natural'!E18-'masa secado al natural'!$AJ18)/'masa secado al natural'!$AJ18</f>
        <v>2.1</v>
      </c>
      <c r="F18" s="127">
        <f>('masa secado al natural'!F18-'masa secado al natural'!$AJ18)/'masa secado al natural'!$AJ18</f>
        <v>1.7</v>
      </c>
      <c r="G18" s="127">
        <f>('masa secado al natural'!G18-'masa secado al natural'!$AJ18)/'masa secado al natural'!$AJ18</f>
        <v>1.2333333333333334</v>
      </c>
      <c r="H18" s="127">
        <f>('masa secado al natural'!H18-'masa secado al natural'!$AJ18)/'masa secado al natural'!$AJ18</f>
        <v>0.9</v>
      </c>
      <c r="I18" s="127">
        <f>('masa secado al natural'!I18-'masa secado al natural'!$AJ18)/'masa secado al natural'!$AJ18</f>
        <v>0.86666666666666659</v>
      </c>
      <c r="J18" s="127">
        <f>('masa secado al natural'!J18-'masa secado al natural'!$AJ18)/'masa secado al natural'!$AJ18</f>
        <v>0.83333333333333337</v>
      </c>
      <c r="K18" s="127">
        <f>('masa secado al natural'!K18-'masa secado al natural'!$AJ18)/'masa secado al natural'!$AJ18</f>
        <v>0.73333333333333339</v>
      </c>
      <c r="L18" s="127">
        <f>('masa secado al natural'!L18-'masa secado al natural'!$AJ18)/'masa secado al natural'!$AJ18</f>
        <v>0.56666666666666676</v>
      </c>
      <c r="M18" s="127">
        <f>('masa secado al natural'!M18-'masa secado al natural'!$AJ18)/'masa secado al natural'!$AJ18</f>
        <v>0.53333333333333321</v>
      </c>
      <c r="N18" s="127">
        <f>('masa secado al natural'!N18-'masa secado al natural'!$AJ18)/'masa secado al natural'!$AJ18</f>
        <v>0.40000000000000008</v>
      </c>
      <c r="O18" s="127">
        <f>('masa secado al natural'!O18-'masa secado al natural'!$AJ18)/'masa secado al natural'!$AJ18</f>
        <v>0.40000000000000008</v>
      </c>
      <c r="P18" s="127">
        <f>('masa secado al natural'!P18-'masa secado al natural'!$AJ18)/'masa secado al natural'!$AJ18</f>
        <v>0.3</v>
      </c>
      <c r="Q18" s="127">
        <f>('masa secado al natural'!Q18-'masa secado al natural'!$AJ18)/'masa secado al natural'!$AJ18</f>
        <v>0.1333333333333333</v>
      </c>
      <c r="R18" s="127">
        <f>('masa secado al natural'!R18-'masa secado al natural'!$AJ18)/'masa secado al natural'!$AJ18</f>
        <v>0.20000000000000004</v>
      </c>
      <c r="S18" s="127">
        <f>('masa secado al natural'!S18-'masa secado al natural'!$AJ18)/'masa secado al natural'!$AJ18</f>
        <v>6.6666666666666721E-2</v>
      </c>
      <c r="T18" s="127">
        <f>('masa secado al natural'!T18-'masa secado al natural'!$AJ18)/'masa secado al natural'!$AJ18</f>
        <v>0.26666666666666661</v>
      </c>
      <c r="U18" s="127">
        <f>('masa secado al natural'!U18-'masa secado al natural'!$AJ18)/'masa secado al natural'!$AJ18</f>
        <v>0.1333333333333333</v>
      </c>
      <c r="V18" s="127">
        <f>('masa secado al natural'!V18-'masa secado al natural'!$AJ18)/'masa secado al natural'!$AJ18</f>
        <v>0.1333333333333333</v>
      </c>
      <c r="W18" s="127">
        <f>('masa secado al natural'!W18-'masa secado al natural'!$AJ18)/'masa secado al natural'!$AJ18</f>
        <v>9.9999999999999936E-2</v>
      </c>
      <c r="X18" s="127">
        <f>('masa secado al natural'!X18-'masa secado al natural'!$AJ18)/'masa secado al natural'!$AJ18</f>
        <v>6.6666666666666721E-2</v>
      </c>
      <c r="Y18" s="127">
        <f>('masa secado al natural'!Y18-'masa secado al natural'!$AJ18)/'masa secado al natural'!$AJ18</f>
        <v>9.9999999999999936E-2</v>
      </c>
      <c r="Z18" s="127">
        <f>('masa secado al natural'!Z18-'masa secado al natural'!$AJ18)/'masa secado al natural'!$AJ18</f>
        <v>6.6666666666666721E-2</v>
      </c>
      <c r="AA18" s="127">
        <f>('masa secado al natural'!AA18-'masa secado al natural'!$AJ18)/'masa secado al natural'!$AJ18</f>
        <v>6.6666666666666721E-2</v>
      </c>
      <c r="AB18" s="127">
        <f>('masa secado al natural'!AB18-'masa secado al natural'!$AJ18)/'masa secado al natural'!$AJ18</f>
        <v>6.6666666666666721E-2</v>
      </c>
      <c r="AC18" s="127">
        <f>('masa secado al natural'!AC18-'masa secado al natural'!$AJ18)/'masa secado al natural'!$AJ18</f>
        <v>6.6666666666666721E-2</v>
      </c>
      <c r="AD18" s="127">
        <f>('masa secado al natural'!AD18-'masa secado al natural'!$AJ18)/'masa secado al natural'!$AJ18</f>
        <v>6.6666666666666721E-2</v>
      </c>
      <c r="AE18" s="127">
        <f>('masa secado al natural'!AE18-'masa secado al natural'!$AJ18)/'masa secado al natural'!$AJ18</f>
        <v>3.3333333333333361E-2</v>
      </c>
      <c r="AF18" s="127">
        <f>('masa secado al natural'!AF18-'masa secado al natural'!$AJ18)/'masa secado al natural'!$AJ18</f>
        <v>0</v>
      </c>
      <c r="AG18" s="127">
        <f>('masa secado al natural'!AG18-'masa secado al natural'!$AJ18)/'masa secado al natural'!$AJ18</f>
        <v>3.3333333333333361E-2</v>
      </c>
      <c r="AH18" s="127">
        <f>('masa secado al natural'!AH18-'masa secado al natural'!$AJ18)/'masa secado al natural'!$AJ18</f>
        <v>0.16666666666666666</v>
      </c>
    </row>
    <row r="19" spans="2:34" x14ac:dyDescent="0.35">
      <c r="B19" s="127">
        <v>3</v>
      </c>
      <c r="C19" s="128">
        <v>2</v>
      </c>
      <c r="D19" s="128">
        <v>20</v>
      </c>
      <c r="E19" s="127">
        <f>('masa secado al natural'!E19-'masa secado al natural'!$AJ19)/'masa secado al natural'!$AJ19</f>
        <v>2.5652173913043477</v>
      </c>
      <c r="F19" s="127">
        <f>('masa secado al natural'!F19-'masa secado al natural'!$AJ19)/'masa secado al natural'!$AJ19</f>
        <v>1.9130434782608698</v>
      </c>
      <c r="G19" s="127">
        <f>('masa secado al natural'!G19-'masa secado al natural'!$AJ19)/'masa secado al natural'!$AJ19</f>
        <v>1.3043478260869565</v>
      </c>
      <c r="H19" s="127">
        <f>('masa secado al natural'!H19-'masa secado al natural'!$AJ19)/'masa secado al natural'!$AJ19</f>
        <v>0.65217391304347827</v>
      </c>
      <c r="I19" s="127">
        <f>('masa secado al natural'!I19-'masa secado al natural'!$AJ19)/'masa secado al natural'!$AJ19</f>
        <v>0.52173913043478271</v>
      </c>
      <c r="J19" s="127">
        <f>('masa secado al natural'!J19-'masa secado al natural'!$AJ19)/'masa secado al natural'!$AJ19</f>
        <v>0.39130434782608714</v>
      </c>
      <c r="K19" s="127">
        <f>('masa secado al natural'!K19-'masa secado al natural'!$AJ19)/'masa secado al natural'!$AJ19</f>
        <v>0.3043478260869566</v>
      </c>
      <c r="L19" s="127">
        <f>('masa secado al natural'!L19-'masa secado al natural'!$AJ19)/'masa secado al natural'!$AJ19</f>
        <v>0.17391304347826103</v>
      </c>
      <c r="M19" s="127">
        <f>('masa secado al natural'!M19-'masa secado al natural'!$AJ19)/'masa secado al natural'!$AJ19</f>
        <v>8.6956521739130516E-2</v>
      </c>
      <c r="N19" s="127">
        <f>('masa secado al natural'!N19-'masa secado al natural'!$AJ19)/'masa secado al natural'!$AJ19</f>
        <v>0.13043478260869579</v>
      </c>
      <c r="O19" s="127">
        <f>('masa secado al natural'!O19-'masa secado al natural'!$AJ19)/'masa secado al natural'!$AJ19</f>
        <v>8.6956521739130516E-2</v>
      </c>
      <c r="P19" s="127">
        <f>('masa secado al natural'!P19-'masa secado al natural'!$AJ19)/'masa secado al natural'!$AJ19</f>
        <v>4.3478260869565258E-2</v>
      </c>
      <c r="Q19" s="127">
        <f>('masa secado al natural'!Q19-'masa secado al natural'!$AJ19)/'masa secado al natural'!$AJ19</f>
        <v>0</v>
      </c>
      <c r="R19" s="127">
        <f>('masa secado al natural'!R19-'masa secado al natural'!$AJ19)/'masa secado al natural'!$AJ19</f>
        <v>0.13043478260869579</v>
      </c>
      <c r="S19" s="127">
        <f>('masa secado al natural'!S19-'masa secado al natural'!$AJ19)/'masa secado al natural'!$AJ19</f>
        <v>8.6956521739130516E-2</v>
      </c>
      <c r="T19" s="127">
        <f>('masa secado al natural'!T19-'masa secado al natural'!$AJ19)/'masa secado al natural'!$AJ19</f>
        <v>0.17391304347826103</v>
      </c>
      <c r="U19" s="127">
        <f>('masa secado al natural'!U19-'masa secado al natural'!$AJ19)/'masa secado al natural'!$AJ19</f>
        <v>4.3478260869565258E-2</v>
      </c>
      <c r="V19" s="127">
        <f>('masa secado al natural'!V19-'masa secado al natural'!$AJ19)/'masa secado al natural'!$AJ19</f>
        <v>0</v>
      </c>
      <c r="W19" s="127">
        <f>('masa secado al natural'!W19-'masa secado al natural'!$AJ19)/'masa secado al natural'!$AJ19</f>
        <v>0</v>
      </c>
      <c r="X19" s="127">
        <f>('masa secado al natural'!X19-'masa secado al natural'!$AJ19)/'masa secado al natural'!$AJ19</f>
        <v>4.3478260869565258E-2</v>
      </c>
      <c r="Y19" s="127">
        <f>('masa secado al natural'!Y19-'masa secado al natural'!$AJ19)/'masa secado al natural'!$AJ19</f>
        <v>8.6956521739130516E-2</v>
      </c>
      <c r="Z19" s="127">
        <f>('masa secado al natural'!Z19-'masa secado al natural'!$AJ19)/'masa secado al natural'!$AJ19</f>
        <v>0.13043478260869579</v>
      </c>
      <c r="AA19" s="127">
        <f>('masa secado al natural'!AA19-'masa secado al natural'!$AJ19)/'masa secado al natural'!$AJ19</f>
        <v>4.3478260869565258E-2</v>
      </c>
      <c r="AB19" s="127">
        <f>('masa secado al natural'!AB19-'masa secado al natural'!$AJ19)/'masa secado al natural'!$AJ19</f>
        <v>4.3478260869565258E-2</v>
      </c>
      <c r="AC19" s="127">
        <f>('masa secado al natural'!AC19-'masa secado al natural'!$AJ19)/'masa secado al natural'!$AJ19</f>
        <v>4.3478260869565258E-2</v>
      </c>
      <c r="AD19" s="127">
        <f>('masa secado al natural'!AD19-'masa secado al natural'!$AJ19)/'masa secado al natural'!$AJ19</f>
        <v>8.6956521739130516E-2</v>
      </c>
      <c r="AE19" s="127">
        <f>('masa secado al natural'!AE19-'masa secado al natural'!$AJ19)/'masa secado al natural'!$AJ19</f>
        <v>4.3478260869565258E-2</v>
      </c>
      <c r="AF19" s="127">
        <f>('masa secado al natural'!AF19-'masa secado al natural'!$AJ19)/'masa secado al natural'!$AJ19</f>
        <v>4.3478260869565258E-2</v>
      </c>
      <c r="AG19" s="127">
        <f>('masa secado al natural'!AG19-'masa secado al natural'!$AJ19)/'masa secado al natural'!$AJ19</f>
        <v>4.3478260869565258E-2</v>
      </c>
      <c r="AH19" s="127">
        <f>('masa secado al natural'!AH19-'masa secado al natural'!$AJ19)/'masa secado al natural'!$AJ19</f>
        <v>0.21739130434782611</v>
      </c>
    </row>
    <row r="20" spans="2:34" x14ac:dyDescent="0.35">
      <c r="B20" s="127">
        <v>1</v>
      </c>
      <c r="C20" s="128">
        <v>3</v>
      </c>
      <c r="D20" s="128">
        <v>20</v>
      </c>
      <c r="E20" s="127">
        <f>('masa secado al natural'!E20-'masa secado al natural'!$AJ20)/'masa secado al natural'!$AJ20</f>
        <v>2.5714285714285716</v>
      </c>
      <c r="F20" s="127">
        <f>('masa secado al natural'!F20-'masa secado al natural'!$AJ20)/'masa secado al natural'!$AJ20</f>
        <v>1.9523809523809521</v>
      </c>
      <c r="G20" s="127">
        <f>('masa secado al natural'!G20-'masa secado al natural'!$AJ20)/'masa secado al natural'!$AJ20</f>
        <v>1.2380952380952381</v>
      </c>
      <c r="H20" s="127">
        <f>('masa secado al natural'!H20-'masa secado al natural'!$AJ20)/'masa secado al natural'!$AJ20</f>
        <v>0.7142857142857143</v>
      </c>
      <c r="I20" s="127">
        <f>('masa secado al natural'!I20-'masa secado al natural'!$AJ20)/'masa secado al natural'!$AJ20</f>
        <v>0.52380952380952384</v>
      </c>
      <c r="J20" s="127">
        <f>('masa secado al natural'!J20-'masa secado al natural'!$AJ20)/'masa secado al natural'!$AJ20</f>
        <v>0.38095238095238088</v>
      </c>
      <c r="K20" s="127">
        <f>('masa secado al natural'!K20-'masa secado al natural'!$AJ20)/'masa secado al natural'!$AJ20</f>
        <v>0.28571428571428575</v>
      </c>
      <c r="L20" s="127">
        <f>('masa secado al natural'!L20-'masa secado al natural'!$AJ20)/'masa secado al natural'!$AJ20</f>
        <v>0.23809523809523808</v>
      </c>
      <c r="M20" s="127">
        <f>('masa secado al natural'!M20-'masa secado al natural'!$AJ20)/'masa secado al natural'!$AJ20</f>
        <v>0.14285714285714277</v>
      </c>
      <c r="N20" s="127">
        <f>('masa secado al natural'!N20-'masa secado al natural'!$AJ20)/'masa secado al natural'!$AJ20</f>
        <v>4.7619047619047658E-2</v>
      </c>
      <c r="O20" s="127">
        <f>('masa secado al natural'!O20-'masa secado al natural'!$AJ20)/'masa secado al natural'!$AJ20</f>
        <v>9.5238095238095108E-2</v>
      </c>
      <c r="P20" s="127">
        <f>('masa secado al natural'!P20-'masa secado al natural'!$AJ20)/'masa secado al natural'!$AJ20</f>
        <v>9.5238095238095108E-2</v>
      </c>
      <c r="Q20" s="127">
        <f>('masa secado al natural'!Q20-'masa secado al natural'!$AJ20)/'masa secado al natural'!$AJ20</f>
        <v>9.5238095238095108E-2</v>
      </c>
      <c r="R20" s="127">
        <f>('masa secado al natural'!R20-'masa secado al natural'!$AJ20)/'masa secado al natural'!$AJ20</f>
        <v>9.5238095238095108E-2</v>
      </c>
      <c r="S20" s="127">
        <f>('masa secado al natural'!S20-'masa secado al natural'!$AJ20)/'masa secado al natural'!$AJ20</f>
        <v>9.5238095238095108E-2</v>
      </c>
      <c r="T20" s="127">
        <f>('masa secado al natural'!T20-'masa secado al natural'!$AJ20)/'masa secado al natural'!$AJ20</f>
        <v>0.19047619047619044</v>
      </c>
      <c r="U20" s="127">
        <f>('masa secado al natural'!U20-'masa secado al natural'!$AJ20)/'masa secado al natural'!$AJ20</f>
        <v>0.19047619047619044</v>
      </c>
      <c r="V20" s="127">
        <f>('masa secado al natural'!V20-'masa secado al natural'!$AJ20)/'masa secado al natural'!$AJ20</f>
        <v>0.19047619047619044</v>
      </c>
      <c r="W20" s="127">
        <f>('masa secado al natural'!W20-'masa secado al natural'!$AJ20)/'masa secado al natural'!$AJ20</f>
        <v>4.7619047619047658E-2</v>
      </c>
      <c r="X20" s="127">
        <f>('masa secado al natural'!X20-'masa secado al natural'!$AJ20)/'masa secado al natural'!$AJ20</f>
        <v>4.7619047619047658E-2</v>
      </c>
      <c r="Y20" s="127">
        <f>('masa secado al natural'!Y20-'masa secado al natural'!$AJ20)/'masa secado al natural'!$AJ20</f>
        <v>9.5238095238095108E-2</v>
      </c>
      <c r="Z20" s="127">
        <f>('masa secado al natural'!Z20-'masa secado al natural'!$AJ20)/'masa secado al natural'!$AJ20</f>
        <v>0.14285714285714277</v>
      </c>
      <c r="AA20" s="127">
        <f>('masa secado al natural'!AA20-'masa secado al natural'!$AJ20)/'masa secado al natural'!$AJ20</f>
        <v>0.14285714285714277</v>
      </c>
      <c r="AB20" s="127">
        <f>('masa secado al natural'!AB20-'masa secado al natural'!$AJ20)/'masa secado al natural'!$AJ20</f>
        <v>9.5238095238095108E-2</v>
      </c>
      <c r="AC20" s="127">
        <f>('masa secado al natural'!AC20-'masa secado al natural'!$AJ20)/'masa secado al natural'!$AJ20</f>
        <v>4.7619047619047658E-2</v>
      </c>
      <c r="AD20" s="127">
        <f>('masa secado al natural'!AD20-'masa secado al natural'!$AJ20)/'masa secado al natural'!$AJ20</f>
        <v>4.7619047619047658E-2</v>
      </c>
      <c r="AE20" s="127">
        <f>('masa secado al natural'!AE20-'masa secado al natural'!$AJ20)/'masa secado al natural'!$AJ20</f>
        <v>4.7619047619047658E-2</v>
      </c>
      <c r="AF20" s="127">
        <f>('masa secado al natural'!AF20-'masa secado al natural'!$AJ20)/'masa secado al natural'!$AJ20</f>
        <v>0</v>
      </c>
      <c r="AG20" s="127">
        <f>('masa secado al natural'!AG20-'masa secado al natural'!$AJ20)/'masa secado al natural'!$AJ20</f>
        <v>0</v>
      </c>
      <c r="AH20" s="127">
        <f>('masa secado al natural'!AH20-'masa secado al natural'!$AJ20)/'masa secado al natural'!$AJ20</f>
        <v>0.28571428571428575</v>
      </c>
    </row>
    <row r="21" spans="2:34" x14ac:dyDescent="0.35">
      <c r="B21" s="127">
        <v>2</v>
      </c>
      <c r="C21" s="128">
        <v>3</v>
      </c>
      <c r="D21" s="128">
        <v>20</v>
      </c>
      <c r="E21" s="127">
        <f>('masa secado al natural'!E21-'masa secado al natural'!$AJ21)/'masa secado al natural'!$AJ21</f>
        <v>3.2352941176470589</v>
      </c>
      <c r="F21" s="127">
        <f>('masa secado al natural'!F21-'masa secado al natural'!$AJ21)/'masa secado al natural'!$AJ21</f>
        <v>2.3529411764705883</v>
      </c>
      <c r="G21" s="127">
        <f>('masa secado al natural'!G21-'masa secado al natural'!$AJ21)/'masa secado al natural'!$AJ21</f>
        <v>1.4117647058823526</v>
      </c>
      <c r="H21" s="127">
        <f>('masa secado al natural'!H21-'masa secado al natural'!$AJ21)/'masa secado al natural'!$AJ21</f>
        <v>0.4705882352941177</v>
      </c>
      <c r="I21" s="127">
        <f>('masa secado al natural'!I21-'masa secado al natural'!$AJ21)/'masa secado al natural'!$AJ21</f>
        <v>0.35294117647058815</v>
      </c>
      <c r="J21" s="127">
        <f>('masa secado al natural'!J21-'masa secado al natural'!$AJ21)/'masa secado al natural'!$AJ21</f>
        <v>0.2352941176470589</v>
      </c>
      <c r="K21" s="127">
        <f>('masa secado al natural'!K21-'masa secado al natural'!$AJ21)/'masa secado al natural'!$AJ21</f>
        <v>0.2352941176470589</v>
      </c>
      <c r="L21" s="127">
        <f>('masa secado al natural'!L21-'masa secado al natural'!$AJ21)/'masa secado al natural'!$AJ21</f>
        <v>0.17647058823529416</v>
      </c>
      <c r="M21" s="127">
        <f>('masa secado al natural'!M21-'masa secado al natural'!$AJ21)/'masa secado al natural'!$AJ21</f>
        <v>0.17647058823529416</v>
      </c>
      <c r="N21" s="127">
        <f>('masa secado al natural'!N21-'masa secado al natural'!$AJ21)/'masa secado al natural'!$AJ21</f>
        <v>0.11764705882352938</v>
      </c>
      <c r="O21" s="127">
        <f>('masa secado al natural'!O21-'masa secado al natural'!$AJ21)/'masa secado al natural'!$AJ21</f>
        <v>0.11764705882352938</v>
      </c>
      <c r="P21" s="127">
        <f>('masa secado al natural'!P21-'masa secado al natural'!$AJ21)/'masa secado al natural'!$AJ21</f>
        <v>0.11764705882352938</v>
      </c>
      <c r="Q21" s="127">
        <f>('masa secado al natural'!Q21-'masa secado al natural'!$AJ21)/'masa secado al natural'!$AJ21</f>
        <v>0.11764705882352938</v>
      </c>
      <c r="R21" s="127">
        <f>('masa secado al natural'!R21-'masa secado al natural'!$AJ21)/'masa secado al natural'!$AJ21</f>
        <v>0.2352941176470589</v>
      </c>
      <c r="S21" s="127">
        <f>('masa secado al natural'!S21-'masa secado al natural'!$AJ21)/'masa secado al natural'!$AJ21</f>
        <v>0.2352941176470589</v>
      </c>
      <c r="T21" s="127">
        <f>('masa secado al natural'!T21-'masa secado al natural'!$AJ21)/'masa secado al natural'!$AJ21</f>
        <v>0.35294117647058815</v>
      </c>
      <c r="U21" s="127">
        <f>('masa secado al natural'!U21-'masa secado al natural'!$AJ21)/'masa secado al natural'!$AJ21</f>
        <v>0</v>
      </c>
      <c r="V21" s="127">
        <f>('masa secado al natural'!V21-'masa secado al natural'!$AJ21)/'masa secado al natural'!$AJ21</f>
        <v>0</v>
      </c>
      <c r="W21" s="127">
        <f>('masa secado al natural'!W21-'masa secado al natural'!$AJ21)/'masa secado al natural'!$AJ21</f>
        <v>0.17647058823529416</v>
      </c>
      <c r="X21" s="127">
        <f>('masa secado al natural'!X21-'masa secado al natural'!$AJ21)/'masa secado al natural'!$AJ21</f>
        <v>0.17647058823529416</v>
      </c>
      <c r="Y21" s="127">
        <f>('masa secado al natural'!Y21-'masa secado al natural'!$AJ21)/'masa secado al natural'!$AJ21</f>
        <v>0.2352941176470589</v>
      </c>
      <c r="Z21" s="127">
        <f>('masa secado al natural'!Z21-'masa secado al natural'!$AJ21)/'masa secado al natural'!$AJ21</f>
        <v>0.29411764705882365</v>
      </c>
      <c r="AA21" s="127">
        <f>('masa secado al natural'!AA21-'masa secado al natural'!$AJ21)/'masa secado al natural'!$AJ21</f>
        <v>0.2352941176470589</v>
      </c>
      <c r="AB21" s="127">
        <f>('masa secado al natural'!AB21-'masa secado al natural'!$AJ21)/'masa secado al natural'!$AJ21</f>
        <v>0.17647058823529416</v>
      </c>
      <c r="AC21" s="127">
        <f>('masa secado al natural'!AC21-'masa secado al natural'!$AJ21)/'masa secado al natural'!$AJ21</f>
        <v>5.8823529411764761E-2</v>
      </c>
      <c r="AD21" s="127">
        <f>('masa secado al natural'!AD21-'masa secado al natural'!$AJ21)/'masa secado al natural'!$AJ21</f>
        <v>5.8823529411764761E-2</v>
      </c>
      <c r="AE21" s="127">
        <f>('masa secado al natural'!AE21-'masa secado al natural'!$AJ21)/'masa secado al natural'!$AJ21</f>
        <v>5.8823529411764761E-2</v>
      </c>
      <c r="AF21" s="127">
        <f>('masa secado al natural'!AF21-'masa secado al natural'!$AJ21)/'masa secado al natural'!$AJ21</f>
        <v>0.17647058823529416</v>
      </c>
      <c r="AG21" s="127">
        <f>('masa secado al natural'!AG21-'masa secado al natural'!$AJ21)/'masa secado al natural'!$AJ21</f>
        <v>0.29411764705882365</v>
      </c>
      <c r="AH21" s="127">
        <f>('masa secado al natural'!AH21-'masa secado al natural'!$AJ21)/'masa secado al natural'!$AJ21</f>
        <v>0.35294117647058815</v>
      </c>
    </row>
    <row r="22" spans="2:34" x14ac:dyDescent="0.35">
      <c r="B22" s="127">
        <v>3</v>
      </c>
      <c r="C22" s="128">
        <v>3</v>
      </c>
      <c r="D22" s="128">
        <v>20</v>
      </c>
      <c r="E22" s="127">
        <f>('masa secado al natural'!E22-'masa secado al natural'!$AJ22)/'masa secado al natural'!$AJ22</f>
        <v>0.61904761904761896</v>
      </c>
      <c r="F22" s="127">
        <f>('masa secado al natural'!F22-'masa secado al natural'!$AJ22)/'masa secado al natural'!$AJ22</f>
        <v>0.52380952380952384</v>
      </c>
      <c r="G22" s="127">
        <f>('masa secado al natural'!G22-'masa secado al natural'!$AJ22)/'masa secado al natural'!$AJ22</f>
        <v>0.42857142857142849</v>
      </c>
      <c r="H22" s="127">
        <f>('masa secado al natural'!H22-'masa secado al natural'!$AJ22)/'masa secado al natural'!$AJ22</f>
        <v>0.40476190476190477</v>
      </c>
      <c r="I22" s="127">
        <f>('masa secado al natural'!I22-'masa secado al natural'!$AJ22)/'masa secado al natural'!$AJ22</f>
        <v>0.3333333333333332</v>
      </c>
      <c r="J22" s="127">
        <f>('masa secado al natural'!J22-'masa secado al natural'!$AJ22)/'masa secado al natural'!$AJ22</f>
        <v>0.21428571428571416</v>
      </c>
      <c r="K22" s="127">
        <f>('masa secado al natural'!K22-'masa secado al natural'!$AJ22)/'masa secado al natural'!$AJ22</f>
        <v>0.28571428571428575</v>
      </c>
      <c r="L22" s="127">
        <f>('masa secado al natural'!L22-'masa secado al natural'!$AJ22)/'masa secado al natural'!$AJ22</f>
        <v>0.23809523809523808</v>
      </c>
      <c r="M22" s="127">
        <f>('masa secado al natural'!M22-'masa secado al natural'!$AJ22)/'masa secado al natural'!$AJ22</f>
        <v>0.26190476190476181</v>
      </c>
      <c r="N22" s="127">
        <f>('masa secado al natural'!N22-'masa secado al natural'!$AJ22)/'masa secado al natural'!$AJ22</f>
        <v>0.23809523809523808</v>
      </c>
      <c r="O22" s="127">
        <f>('masa secado al natural'!O22-'masa secado al natural'!$AJ22)/'masa secado al natural'!$AJ22</f>
        <v>0.23809523809523808</v>
      </c>
      <c r="P22" s="127">
        <f>('masa secado al natural'!P22-'masa secado al natural'!$AJ22)/'masa secado al natural'!$AJ22</f>
        <v>0.21428571428571416</v>
      </c>
      <c r="Q22" s="127">
        <f>('masa secado al natural'!Q22-'masa secado al natural'!$AJ22)/'masa secado al natural'!$AJ22</f>
        <v>0.19047619047619044</v>
      </c>
      <c r="R22" s="127">
        <f>('masa secado al natural'!R22-'masa secado al natural'!$AJ22)/'masa secado al natural'!$AJ22</f>
        <v>0.16666666666666671</v>
      </c>
      <c r="S22" s="127">
        <f>('masa secado al natural'!S22-'masa secado al natural'!$AJ22)/'masa secado al natural'!$AJ22</f>
        <v>0.14285714285714277</v>
      </c>
      <c r="T22" s="127">
        <f>('masa secado al natural'!T22-'masa secado al natural'!$AJ22)/'masa secado al natural'!$AJ22</f>
        <v>7.1428571428571383E-2</v>
      </c>
      <c r="U22" s="127">
        <f>('masa secado al natural'!U22-'masa secado al natural'!$AJ22)/'masa secado al natural'!$AJ22</f>
        <v>4.7619047619047658E-2</v>
      </c>
      <c r="V22" s="127">
        <f>('masa secado al natural'!V22-'masa secado al natural'!$AJ22)/'masa secado al natural'!$AJ22</f>
        <v>2.3809523809523725E-2</v>
      </c>
      <c r="W22" s="127">
        <f>('masa secado al natural'!W22-'masa secado al natural'!$AJ22)/'masa secado al natural'!$AJ22</f>
        <v>0</v>
      </c>
      <c r="X22" s="127">
        <f>('masa secado al natural'!X22-'masa secado al natural'!$AJ22)/'masa secado al natural'!$AJ22</f>
        <v>0</v>
      </c>
      <c r="Y22" s="127">
        <f>('masa secado al natural'!Y22-'masa secado al natural'!$AJ22)/'masa secado al natural'!$AJ22</f>
        <v>0</v>
      </c>
      <c r="Z22" s="127">
        <f>('masa secado al natural'!Z22-'masa secado al natural'!$AJ22)/'masa secado al natural'!$AJ22</f>
        <v>2.3809523809523725E-2</v>
      </c>
      <c r="AA22" s="127">
        <f>('masa secado al natural'!AA22-'masa secado al natural'!$AJ22)/'masa secado al natural'!$AJ22</f>
        <v>2.3809523809523725E-2</v>
      </c>
      <c r="AB22" s="127">
        <f>('masa secado al natural'!AB22-'masa secado al natural'!$AJ22)/'masa secado al natural'!$AJ22</f>
        <v>0</v>
      </c>
      <c r="AC22" s="127">
        <f>('masa secado al natural'!AC22-'masa secado al natural'!$AJ22)/'masa secado al natural'!$AJ22</f>
        <v>0</v>
      </c>
      <c r="AD22" s="127">
        <f>('masa secado al natural'!AD22-'masa secado al natural'!$AJ22)/'masa secado al natural'!$AJ22</f>
        <v>0</v>
      </c>
      <c r="AE22" s="127">
        <f>('masa secado al natural'!AE22-'masa secado al natural'!$AJ22)/'masa secado al natural'!$AJ22</f>
        <v>0</v>
      </c>
      <c r="AF22" s="127">
        <f>('masa secado al natural'!AF22-'masa secado al natural'!$AJ22)/'masa secado al natural'!$AJ22</f>
        <v>0</v>
      </c>
      <c r="AG22" s="127">
        <f>('masa secado al natural'!AG22-'masa secado al natural'!$AJ22)/'masa secado al natural'!$AJ22</f>
        <v>0</v>
      </c>
      <c r="AH22" s="127">
        <f>('masa secado al natural'!AH22-'masa secado al natural'!$AJ22)/'masa secado al natural'!$AJ22</f>
        <v>0</v>
      </c>
    </row>
    <row r="23" spans="2:34" x14ac:dyDescent="0.35">
      <c r="B23" s="15">
        <v>1</v>
      </c>
      <c r="C23" s="138">
        <v>1</v>
      </c>
      <c r="D23" s="138">
        <v>30</v>
      </c>
      <c r="E23" s="15">
        <f>('masa secado al natural'!E23-'masa secado al natural'!$AJ23)/'masa secado al natural'!$AJ23</f>
        <v>2.6785714285714293</v>
      </c>
      <c r="F23" s="15">
        <f>('masa secado al natural'!F23-'masa secado al natural'!$AJ23)/'masa secado al natural'!$AJ23</f>
        <v>1.9285714285714286</v>
      </c>
      <c r="G23" s="15">
        <f>('masa secado al natural'!G23-'masa secado al natural'!$AJ23)/'masa secado al natural'!$AJ23</f>
        <v>1.142857142857143</v>
      </c>
      <c r="H23" s="15">
        <f>('masa secado al natural'!H23-'masa secado al natural'!$AJ23)/'masa secado al natural'!$AJ23</f>
        <v>0.75000000000000022</v>
      </c>
      <c r="I23" s="15">
        <f>('masa secado al natural'!I23-'masa secado al natural'!$AJ23)/'masa secado al natural'!$AJ23</f>
        <v>0.7142857142857143</v>
      </c>
      <c r="J23" s="15">
        <f>('masa secado al natural'!J23-'masa secado al natural'!$AJ23)/'masa secado al natural'!$AJ23</f>
        <v>0.67857142857142871</v>
      </c>
      <c r="K23" s="15">
        <f>('masa secado al natural'!K23-'masa secado al natural'!$AJ23)/'masa secado al natural'!$AJ23</f>
        <v>0.60714285714285721</v>
      </c>
      <c r="L23" s="15">
        <f>('masa secado al natural'!L23-'masa secado al natural'!$AJ23)/'masa secado al natural'!$AJ23</f>
        <v>0.50000000000000011</v>
      </c>
      <c r="M23" s="15">
        <f>('masa secado al natural'!M23-'masa secado al natural'!$AJ23)/'masa secado al natural'!$AJ23</f>
        <v>0.42857142857142866</v>
      </c>
      <c r="N23" s="15">
        <f>('masa secado al natural'!N23-'masa secado al natural'!$AJ23)/'masa secado al natural'!$AJ23</f>
        <v>0.35714285714285715</v>
      </c>
      <c r="O23" s="15">
        <f>('masa secado al natural'!O23-'masa secado al natural'!$AJ23)/'masa secado al natural'!$AJ23</f>
        <v>0.32142857142857156</v>
      </c>
      <c r="P23" s="15">
        <f>('masa secado al natural'!P23-'masa secado al natural'!$AJ23)/'masa secado al natural'!$AJ23</f>
        <v>0.28571428571428581</v>
      </c>
      <c r="Q23" s="15">
        <f>('masa secado al natural'!Q23-'masa secado al natural'!$AJ23)/'masa secado al natural'!$AJ23</f>
        <v>0.21428571428571433</v>
      </c>
      <c r="R23" s="15">
        <f>('masa secado al natural'!R23-'masa secado al natural'!$AJ23)/'masa secado al natural'!$AJ23</f>
        <v>0.21428571428571433</v>
      </c>
      <c r="S23" s="15">
        <f>('masa secado al natural'!S23-'masa secado al natural'!$AJ23)/'masa secado al natural'!$AJ23</f>
        <v>0.14285714285714299</v>
      </c>
      <c r="T23" s="15">
        <f>('masa secado al natural'!T23-'masa secado al natural'!$AJ23)/'masa secado al natural'!$AJ23</f>
        <v>0.25000000000000006</v>
      </c>
      <c r="U23" s="15">
        <f>('masa secado al natural'!U23-'masa secado al natural'!$AJ23)/'masa secado al natural'!$AJ23</f>
        <v>0.14285714285714299</v>
      </c>
      <c r="V23" s="15">
        <f>('masa secado al natural'!V23-'masa secado al natural'!$AJ23)/'masa secado al natural'!$AJ23</f>
        <v>0.10714285714285725</v>
      </c>
      <c r="W23" s="15">
        <f>('masa secado al natural'!W23-'masa secado al natural'!$AJ23)/'masa secado al natural'!$AJ23</f>
        <v>0.10714285714285725</v>
      </c>
      <c r="X23" s="15">
        <f>('masa secado al natural'!X23-'masa secado al natural'!$AJ23)/'masa secado al natural'!$AJ23</f>
        <v>3.5714285714285747E-2</v>
      </c>
      <c r="Y23" s="15">
        <f>('masa secado al natural'!Y23-'masa secado al natural'!$AJ23)/'masa secado al natural'!$AJ23</f>
        <v>3.5714285714285747E-2</v>
      </c>
      <c r="Z23" s="15">
        <f>('masa secado al natural'!Z23-'masa secado al natural'!$AJ23)/'masa secado al natural'!$AJ23</f>
        <v>0</v>
      </c>
      <c r="AA23" s="15">
        <f>('masa secado al natural'!AA23-'masa secado al natural'!$AJ23)/'masa secado al natural'!$AJ23</f>
        <v>0</v>
      </c>
      <c r="AB23" s="15">
        <f>('masa secado al natural'!AB23-'masa secado al natural'!$AJ23)/'masa secado al natural'!$AJ23</f>
        <v>3.5714285714285747E-2</v>
      </c>
      <c r="AC23" s="15">
        <f>('masa secado al natural'!AC23-'masa secado al natural'!$AJ23)/'masa secado al natural'!$AJ23</f>
        <v>0.10714285714285725</v>
      </c>
      <c r="AD23" s="15">
        <f>('masa secado al natural'!AD23-'masa secado al natural'!$AJ23)/'masa secado al natural'!$AJ23</f>
        <v>0.10714285714285725</v>
      </c>
      <c r="AE23" s="15">
        <f>('masa secado al natural'!AE23-'masa secado al natural'!$AJ23)/'masa secado al natural'!$AJ23</f>
        <v>7.1428571428571494E-2</v>
      </c>
      <c r="AF23" s="15">
        <f>('masa secado al natural'!AF23-'masa secado al natural'!$AJ23)/'masa secado al natural'!$AJ23</f>
        <v>3.5714285714285747E-2</v>
      </c>
      <c r="AG23" s="15">
        <f>('masa secado al natural'!AG23-'masa secado al natural'!$AJ23)/'masa secado al natural'!$AJ23</f>
        <v>3.5714285714285747E-2</v>
      </c>
      <c r="AH23" s="15">
        <f>('masa secado al natural'!AH23-'masa secado al natural'!$AJ23)/'masa secado al natural'!$AJ23</f>
        <v>0.10714285714285725</v>
      </c>
    </row>
    <row r="24" spans="2:34" x14ac:dyDescent="0.35">
      <c r="B24" s="15">
        <v>2</v>
      </c>
      <c r="C24" s="138">
        <v>1</v>
      </c>
      <c r="D24" s="138">
        <v>30</v>
      </c>
      <c r="E24" s="15">
        <f>('masa secado al natural'!E24-'masa secado al natural'!$AJ24)/'masa secado al natural'!$AJ24</f>
        <v>2.7692307692307696</v>
      </c>
      <c r="F24" s="15">
        <f>('masa secado al natural'!F24-'masa secado al natural'!$AJ24)/'masa secado al natural'!$AJ24</f>
        <v>1.9615384615384612</v>
      </c>
      <c r="G24" s="15">
        <f>('masa secado al natural'!G24-'masa secado al natural'!$AJ24)/'masa secado al natural'!$AJ24</f>
        <v>1.3076923076923077</v>
      </c>
      <c r="H24" s="15">
        <f>('masa secado al natural'!H24-'masa secado al natural'!$AJ24)/'masa secado al natural'!$AJ24</f>
        <v>0.76923076923076905</v>
      </c>
      <c r="I24" s="15">
        <f>('masa secado al natural'!I24-'masa secado al natural'!$AJ24)/'masa secado al natural'!$AJ24</f>
        <v>0.73076923076923073</v>
      </c>
      <c r="J24" s="15">
        <f>('masa secado al natural'!J24-'masa secado al natural'!$AJ24)/'masa secado al natural'!$AJ24</f>
        <v>0.61538461538461542</v>
      </c>
      <c r="K24" s="15">
        <f>('masa secado al natural'!K24-'masa secado al natural'!$AJ24)/'masa secado al natural'!$AJ24</f>
        <v>0.4615384615384614</v>
      </c>
      <c r="L24" s="15">
        <f>('masa secado al natural'!L24-'masa secado al natural'!$AJ24)/'masa secado al natural'!$AJ24</f>
        <v>0.38461538461538458</v>
      </c>
      <c r="M24" s="15">
        <f>('masa secado al natural'!M24-'masa secado al natural'!$AJ24)/'masa secado al natural'!$AJ24</f>
        <v>0.26923076923076911</v>
      </c>
      <c r="N24" s="15">
        <f>('masa secado al natural'!N24-'masa secado al natural'!$AJ24)/'masa secado al natural'!$AJ24</f>
        <v>0.23076923076923078</v>
      </c>
      <c r="O24" s="15">
        <f>('masa secado al natural'!O24-'masa secado al natural'!$AJ24)/'masa secado al natural'!$AJ24</f>
        <v>0.1538461538461538</v>
      </c>
      <c r="P24" s="15">
        <f>('masa secado al natural'!P24-'masa secado al natural'!$AJ24)/'masa secado al natural'!$AJ24</f>
        <v>0.11538461538461531</v>
      </c>
      <c r="Q24" s="15">
        <f>('masa secado al natural'!Q24-'masa secado al natural'!$AJ24)/'masa secado al natural'!$AJ24</f>
        <v>3.8461538461538491E-2</v>
      </c>
      <c r="R24" s="15">
        <f>('masa secado al natural'!R24-'masa secado al natural'!$AJ24)/'masa secado al natural'!$AJ24</f>
        <v>7.6923076923076816E-2</v>
      </c>
      <c r="S24" s="15">
        <f>('masa secado al natural'!S24-'masa secado al natural'!$AJ24)/'masa secado al natural'!$AJ24</f>
        <v>7.6923076923076816E-2</v>
      </c>
      <c r="T24" s="15">
        <f>('masa secado al natural'!T24-'masa secado al natural'!$AJ24)/'masa secado al natural'!$AJ24</f>
        <v>0.19230769230769229</v>
      </c>
      <c r="U24" s="15">
        <f>('masa secado al natural'!U24-'masa secado al natural'!$AJ24)/'masa secado al natural'!$AJ24</f>
        <v>3.8461538461538491E-2</v>
      </c>
      <c r="V24" s="15">
        <f>('masa secado al natural'!V24-'masa secado al natural'!$AJ24)/'masa secado al natural'!$AJ24</f>
        <v>0.11538461538461531</v>
      </c>
      <c r="W24" s="15">
        <f>('masa secado al natural'!W24-'masa secado al natural'!$AJ24)/'masa secado al natural'!$AJ24</f>
        <v>0</v>
      </c>
      <c r="X24" s="15">
        <f>('masa secado al natural'!X24-'masa secado al natural'!$AJ24)/'masa secado al natural'!$AJ24</f>
        <v>3.8461538461538491E-2</v>
      </c>
      <c r="Y24" s="15">
        <f>('masa secado al natural'!Y24-'masa secado al natural'!$AJ24)/'masa secado al natural'!$AJ24</f>
        <v>3.8461538461538491E-2</v>
      </c>
      <c r="Z24" s="15">
        <f>('masa secado al natural'!Z24-'masa secado al natural'!$AJ24)/'masa secado al natural'!$AJ24</f>
        <v>7.6923076923076816E-2</v>
      </c>
      <c r="AA24" s="15">
        <f>('masa secado al natural'!AA24-'masa secado al natural'!$AJ24)/'masa secado al natural'!$AJ24</f>
        <v>7.6923076923076816E-2</v>
      </c>
      <c r="AB24" s="15">
        <f>('masa secado al natural'!AB24-'masa secado al natural'!$AJ24)/'masa secado al natural'!$AJ24</f>
        <v>7.6923076923076816E-2</v>
      </c>
      <c r="AC24" s="15">
        <f>('masa secado al natural'!AC24-'masa secado al natural'!$AJ24)/'masa secado al natural'!$AJ24</f>
        <v>7.6923076923076816E-2</v>
      </c>
      <c r="AD24" s="15">
        <f>('masa secado al natural'!AD24-'masa secado al natural'!$AJ24)/'masa secado al natural'!$AJ24</f>
        <v>7.6923076923076816E-2</v>
      </c>
      <c r="AE24" s="15">
        <f>('masa secado al natural'!AE24-'masa secado al natural'!$AJ24)/'masa secado al natural'!$AJ24</f>
        <v>3.8461538461538491E-2</v>
      </c>
      <c r="AF24" s="15">
        <f>('masa secado al natural'!AF24-'masa secado al natural'!$AJ24)/'masa secado al natural'!$AJ24</f>
        <v>3.8461538461538491E-2</v>
      </c>
      <c r="AG24" s="15">
        <f>('masa secado al natural'!AG24-'masa secado al natural'!$AJ24)/'masa secado al natural'!$AJ24</f>
        <v>3.8461538461538491E-2</v>
      </c>
      <c r="AH24" s="15">
        <f>('masa secado al natural'!AH24-'masa secado al natural'!$AJ24)/'masa secado al natural'!$AJ24</f>
        <v>0.19230769230769229</v>
      </c>
    </row>
    <row r="25" spans="2:34" x14ac:dyDescent="0.35">
      <c r="B25" s="15">
        <v>3</v>
      </c>
      <c r="C25" s="138">
        <v>1</v>
      </c>
      <c r="D25" s="138">
        <v>30</v>
      </c>
      <c r="E25" s="15">
        <f>('masa secado al natural'!E25-'masa secado al natural'!$AJ25)/'masa secado al natural'!$AJ25</f>
        <v>2.6538461538461537</v>
      </c>
      <c r="F25" s="15">
        <f>('masa secado al natural'!F25-'masa secado al natural'!$AJ25)/'masa secado al natural'!$AJ25</f>
        <v>1.9615384615384612</v>
      </c>
      <c r="G25" s="15">
        <f>('masa secado al natural'!G25-'masa secado al natural'!$AJ25)/'masa secado al natural'!$AJ25</f>
        <v>1.2692307692307694</v>
      </c>
      <c r="H25" s="15">
        <f>('masa secado al natural'!H25-'masa secado al natural'!$AJ25)/'masa secado al natural'!$AJ25</f>
        <v>0.80769230769230771</v>
      </c>
      <c r="I25" s="15">
        <f>('masa secado al natural'!I25-'masa secado al natural'!$AJ25)/'masa secado al natural'!$AJ25</f>
        <v>0.61538461538461542</v>
      </c>
      <c r="J25" s="15">
        <f>('masa secado al natural'!J25-'masa secado al natural'!$AJ25)/'masa secado al natural'!$AJ25</f>
        <v>0.4615384615384614</v>
      </c>
      <c r="K25" s="15">
        <f>('masa secado al natural'!K25-'masa secado al natural'!$AJ25)/'masa secado al natural'!$AJ25</f>
        <v>0.38461538461538458</v>
      </c>
      <c r="L25" s="15">
        <f>('masa secado al natural'!L25-'masa secado al natural'!$AJ25)/'masa secado al natural'!$AJ25</f>
        <v>0.3076923076923076</v>
      </c>
      <c r="M25" s="15">
        <f>('masa secado al natural'!M25-'masa secado al natural'!$AJ25)/'masa secado al natural'!$AJ25</f>
        <v>0.26923076923076911</v>
      </c>
      <c r="N25" s="15">
        <f>('masa secado al natural'!N25-'masa secado al natural'!$AJ25)/'masa secado al natural'!$AJ25</f>
        <v>0.23076923076923078</v>
      </c>
      <c r="O25" s="15">
        <f>('masa secado al natural'!O25-'masa secado al natural'!$AJ25)/'masa secado al natural'!$AJ25</f>
        <v>0.26923076923076911</v>
      </c>
      <c r="P25" s="15">
        <f>('masa secado al natural'!P25-'masa secado al natural'!$AJ25)/'masa secado al natural'!$AJ25</f>
        <v>0.19230769230769229</v>
      </c>
      <c r="Q25" s="15">
        <f>('masa secado al natural'!Q25-'masa secado al natural'!$AJ25)/'masa secado al natural'!$AJ25</f>
        <v>0.1538461538461538</v>
      </c>
      <c r="R25" s="15">
        <f>('masa secado al natural'!R25-'masa secado al natural'!$AJ25)/'masa secado al natural'!$AJ25</f>
        <v>0.11538461538461531</v>
      </c>
      <c r="S25" s="15">
        <f>('masa secado al natural'!S25-'masa secado al natural'!$AJ25)/'masa secado al natural'!$AJ25</f>
        <v>7.6923076923076816E-2</v>
      </c>
      <c r="T25" s="15">
        <f>('masa secado al natural'!T25-'masa secado al natural'!$AJ25)/'masa secado al natural'!$AJ25</f>
        <v>0.11538461538461531</v>
      </c>
      <c r="U25" s="15">
        <f>('masa secado al natural'!U25-'masa secado al natural'!$AJ25)/'masa secado al natural'!$AJ25</f>
        <v>7.6923076923076816E-2</v>
      </c>
      <c r="V25" s="15">
        <f>('masa secado al natural'!V25-'masa secado al natural'!$AJ25)/'masa secado al natural'!$AJ25</f>
        <v>3.8461538461538491E-2</v>
      </c>
      <c r="W25" s="15">
        <f>('masa secado al natural'!W25-'masa secado al natural'!$AJ25)/'masa secado al natural'!$AJ25</f>
        <v>0</v>
      </c>
      <c r="X25" s="15">
        <f>('masa secado al natural'!X25-'masa secado al natural'!$AJ25)/'masa secado al natural'!$AJ25</f>
        <v>0.11538461538461531</v>
      </c>
      <c r="Y25" s="15">
        <f>('masa secado al natural'!Y25-'masa secado al natural'!$AJ25)/'masa secado al natural'!$AJ25</f>
        <v>0.11538461538461531</v>
      </c>
      <c r="Z25" s="15">
        <f>('masa secado al natural'!Z25-'masa secado al natural'!$AJ25)/'masa secado al natural'!$AJ25</f>
        <v>0.1538461538461538</v>
      </c>
      <c r="AA25" s="15">
        <f>('masa secado al natural'!AA25-'masa secado al natural'!$AJ25)/'masa secado al natural'!$AJ25</f>
        <v>0.1538461538461538</v>
      </c>
      <c r="AB25" s="15">
        <f>('masa secado al natural'!AB25-'masa secado al natural'!$AJ25)/'masa secado al natural'!$AJ25</f>
        <v>0.1538461538461538</v>
      </c>
      <c r="AC25" s="15">
        <f>('masa secado al natural'!AC25-'masa secado al natural'!$AJ25)/'masa secado al natural'!$AJ25</f>
        <v>0.1538461538461538</v>
      </c>
      <c r="AD25" s="15">
        <f>('masa secado al natural'!AD25-'masa secado al natural'!$AJ25)/'masa secado al natural'!$AJ25</f>
        <v>0.1538461538461538</v>
      </c>
      <c r="AE25" s="15">
        <f>('masa secado al natural'!AE25-'masa secado al natural'!$AJ25)/'masa secado al natural'!$AJ25</f>
        <v>0.11538461538461531</v>
      </c>
      <c r="AF25" s="15">
        <f>('masa secado al natural'!AF25-'masa secado al natural'!$AJ25)/'masa secado al natural'!$AJ25</f>
        <v>0.11538461538461531</v>
      </c>
      <c r="AG25" s="15">
        <f>('masa secado al natural'!AG25-'masa secado al natural'!$AJ25)/'masa secado al natural'!$AJ25</f>
        <v>0.11538461538461531</v>
      </c>
      <c r="AH25" s="15">
        <f>('masa secado al natural'!AH25-'masa secado al natural'!$AJ25)/'masa secado al natural'!$AJ25</f>
        <v>0.23076923076923078</v>
      </c>
    </row>
    <row r="26" spans="2:34" x14ac:dyDescent="0.35">
      <c r="B26" s="15">
        <v>1</v>
      </c>
      <c r="C26" s="138">
        <v>2</v>
      </c>
      <c r="D26" s="138">
        <v>30</v>
      </c>
      <c r="E26" s="15">
        <f>('masa secado al natural'!E26-'masa secado al natural'!$AJ26)/'masa secado al natural'!$AJ26</f>
        <v>2.1025641025641026</v>
      </c>
      <c r="F26" s="15">
        <f>('masa secado al natural'!F26-'masa secado al natural'!$AJ26)/'masa secado al natural'!$AJ26</f>
        <v>1.7692307692307694</v>
      </c>
      <c r="G26" s="15">
        <f>('masa secado al natural'!G26-'masa secado al natural'!$AJ26)/'masa secado al natural'!$AJ26</f>
        <v>1.3589743589743588</v>
      </c>
      <c r="H26" s="15">
        <f>('masa secado al natural'!H26-'masa secado al natural'!$AJ26)/'masa secado al natural'!$AJ26</f>
        <v>1.0256410256410258</v>
      </c>
      <c r="I26" s="15">
        <f>('masa secado al natural'!I26-'masa secado al natural'!$AJ26)/'masa secado al natural'!$AJ26</f>
        <v>0.53846153846153855</v>
      </c>
      <c r="J26" s="15">
        <f>('masa secado al natural'!J26-'masa secado al natural'!$AJ26)/'masa secado al natural'!$AJ26</f>
        <v>0.48717948717948717</v>
      </c>
      <c r="K26" s="15">
        <f>('masa secado al natural'!K26-'masa secado al natural'!$AJ26)/'masa secado al natural'!$AJ26</f>
        <v>0.43589743589743585</v>
      </c>
      <c r="L26" s="15">
        <f>('masa secado al natural'!L26-'masa secado al natural'!$AJ26)/'masa secado al natural'!$AJ26</f>
        <v>0.43589743589743585</v>
      </c>
      <c r="M26" s="15">
        <f>('masa secado al natural'!M26-'masa secado al natural'!$AJ26)/'masa secado al natural'!$AJ26</f>
        <v>0.4102564102564103</v>
      </c>
      <c r="N26" s="15">
        <f>('masa secado al natural'!N26-'masa secado al natural'!$AJ26)/'masa secado al natural'!$AJ26</f>
        <v>0.30769230769230765</v>
      </c>
      <c r="O26" s="15">
        <f>('masa secado al natural'!O26-'masa secado al natural'!$AJ26)/'masa secado al natural'!$AJ26</f>
        <v>0.25641025641025655</v>
      </c>
      <c r="P26" s="15">
        <f>('masa secado al natural'!P26-'masa secado al natural'!$AJ26)/'masa secado al natural'!$AJ26</f>
        <v>0.2051282051282052</v>
      </c>
      <c r="Q26" s="15">
        <f>('masa secado al natural'!Q26-'masa secado al natural'!$AJ26)/'masa secado al natural'!$AJ26</f>
        <v>0.10256410256410255</v>
      </c>
      <c r="R26" s="15">
        <f>('masa secado al natural'!R26-'masa secado al natural'!$AJ26)/'masa secado al natural'!$AJ26</f>
        <v>7.6923076923076997E-2</v>
      </c>
      <c r="S26" s="15">
        <f>('masa secado al natural'!S26-'masa secado al natural'!$AJ26)/'masa secado al natural'!$AJ26</f>
        <v>7.6923076923076997E-2</v>
      </c>
      <c r="T26" s="15">
        <f>('masa secado al natural'!T26-'masa secado al natural'!$AJ26)/'masa secado al natural'!$AJ26</f>
        <v>0.15384615384615388</v>
      </c>
      <c r="U26" s="15">
        <f>('masa secado al natural'!U26-'masa secado al natural'!$AJ26)/'masa secado al natural'!$AJ26</f>
        <v>0.10256410256410255</v>
      </c>
      <c r="V26" s="15">
        <f>('masa secado al natural'!V26-'masa secado al natural'!$AJ26)/'masa secado al natural'!$AJ26</f>
        <v>0.12820512820512833</v>
      </c>
      <c r="W26" s="15">
        <f>('masa secado al natural'!W26-'masa secado al natural'!$AJ26)/'masa secado al natural'!$AJ26</f>
        <v>0</v>
      </c>
      <c r="X26" s="15">
        <f>('masa secado al natural'!X26-'masa secado al natural'!$AJ26)/'masa secado al natural'!$AJ26</f>
        <v>0</v>
      </c>
      <c r="Y26" s="15">
        <f>('masa secado al natural'!Y26-'masa secado al natural'!$AJ26)/'masa secado al natural'!$AJ26</f>
        <v>2.5641025641025664E-2</v>
      </c>
      <c r="Z26" s="15">
        <f>('masa secado al natural'!Z26-'masa secado al natural'!$AJ26)/'masa secado al natural'!$AJ26</f>
        <v>5.1282051282051218E-2</v>
      </c>
      <c r="AA26" s="15">
        <f>('masa secado al natural'!AA26-'masa secado al natural'!$AJ26)/'masa secado al natural'!$AJ26</f>
        <v>5.1282051282051218E-2</v>
      </c>
      <c r="AB26" s="15">
        <f>('masa secado al natural'!AB26-'masa secado al natural'!$AJ26)/'masa secado al natural'!$AJ26</f>
        <v>5.1282051282051218E-2</v>
      </c>
      <c r="AC26" s="15">
        <f>('masa secado al natural'!AC26-'masa secado al natural'!$AJ26)/'masa secado al natural'!$AJ26</f>
        <v>7.6923076923076997E-2</v>
      </c>
      <c r="AD26" s="15">
        <f>('masa secado al natural'!AD26-'masa secado al natural'!$AJ26)/'masa secado al natural'!$AJ26</f>
        <v>7.6923076923076997E-2</v>
      </c>
      <c r="AE26" s="15">
        <f>('masa secado al natural'!AE26-'masa secado al natural'!$AJ26)/'masa secado al natural'!$AJ26</f>
        <v>7.6923076923076997E-2</v>
      </c>
      <c r="AF26" s="15">
        <f>('masa secado al natural'!AF26-'masa secado al natural'!$AJ26)/'masa secado al natural'!$AJ26</f>
        <v>2.5641025641025664E-2</v>
      </c>
      <c r="AG26" s="15">
        <f>('masa secado al natural'!AG26-'masa secado al natural'!$AJ26)/'masa secado al natural'!$AJ26</f>
        <v>0</v>
      </c>
      <c r="AH26" s="15">
        <f>('masa secado al natural'!AH26-'masa secado al natural'!$AJ26)/'masa secado al natural'!$AJ26</f>
        <v>0.10256410256410255</v>
      </c>
    </row>
    <row r="27" spans="2:34" x14ac:dyDescent="0.35">
      <c r="B27" s="15">
        <v>2</v>
      </c>
      <c r="C27" s="138">
        <v>2</v>
      </c>
      <c r="D27" s="138">
        <v>30</v>
      </c>
      <c r="E27" s="15">
        <f>('masa secado al natural'!E27-'masa secado al natural'!$AJ27)/'masa secado al natural'!$AJ27</f>
        <v>2.4848484848484849</v>
      </c>
      <c r="F27" s="15">
        <f>('masa secado al natural'!F27-'masa secado al natural'!$AJ27)/'masa secado al natural'!$AJ27</f>
        <v>2.0606060606060606</v>
      </c>
      <c r="G27" s="15">
        <f>('masa secado al natural'!G27-'masa secado al natural'!$AJ27)/'masa secado al natural'!$AJ27</f>
        <v>1.6363636363636362</v>
      </c>
      <c r="H27" s="15">
        <f>('masa secado al natural'!H27-'masa secado al natural'!$AJ27)/'masa secado al natural'!$AJ27</f>
        <v>1.2121212121212122</v>
      </c>
      <c r="I27" s="15">
        <f>('masa secado al natural'!I27-'masa secado al natural'!$AJ27)/'masa secado al natural'!$AJ27</f>
        <v>1.0606060606060606</v>
      </c>
      <c r="J27" s="15">
        <f>('masa secado al natural'!J27-'masa secado al natural'!$AJ27)/'masa secado al natural'!$AJ27</f>
        <v>0.8787878787878789</v>
      </c>
      <c r="K27" s="15">
        <f>('masa secado al natural'!K27-'masa secado al natural'!$AJ27)/'masa secado al natural'!$AJ27</f>
        <v>0.75757575757575757</v>
      </c>
      <c r="L27" s="15">
        <f>('masa secado al natural'!L27-'masa secado al natural'!$AJ27)/'masa secado al natural'!$AJ27</f>
        <v>0.60606060606060608</v>
      </c>
      <c r="M27" s="15">
        <f>('masa secado al natural'!M27-'masa secado al natural'!$AJ27)/'masa secado al natural'!$AJ27</f>
        <v>0.48484848484848503</v>
      </c>
      <c r="N27" s="15">
        <f>('masa secado al natural'!N27-'masa secado al natural'!$AJ27)/'masa secado al natural'!$AJ27</f>
        <v>0.3636363636363637</v>
      </c>
      <c r="O27" s="15">
        <f>('masa secado al natural'!O27-'masa secado al natural'!$AJ27)/'masa secado al natural'!$AJ27</f>
        <v>0.33333333333333354</v>
      </c>
      <c r="P27" s="15">
        <f>('masa secado al natural'!P27-'masa secado al natural'!$AJ27)/'masa secado al natural'!$AJ27</f>
        <v>0.39393939393939392</v>
      </c>
      <c r="Q27" s="15">
        <f>('masa secado al natural'!Q27-'masa secado al natural'!$AJ27)/'masa secado al natural'!$AJ27</f>
        <v>0.12121212121212133</v>
      </c>
      <c r="R27" s="15">
        <f>('masa secado al natural'!R27-'masa secado al natural'!$AJ27)/'masa secado al natural'!$AJ27</f>
        <v>0.12121212121212133</v>
      </c>
      <c r="S27" s="15">
        <f>('masa secado al natural'!S27-'masa secado al natural'!$AJ27)/'masa secado al natural'!$AJ27</f>
        <v>6.0606060606060663E-2</v>
      </c>
      <c r="T27" s="15">
        <f>('masa secado al natural'!T27-'masa secado al natural'!$AJ27)/'masa secado al natural'!$AJ27</f>
        <v>0.21212121212121218</v>
      </c>
      <c r="U27" s="15">
        <f>('masa secado al natural'!U27-'masa secado al natural'!$AJ27)/'masa secado al natural'!$AJ27</f>
        <v>9.0909090909090995E-2</v>
      </c>
      <c r="V27" s="15">
        <f>('masa secado al natural'!V27-'masa secado al natural'!$AJ27)/'masa secado al natural'!$AJ27</f>
        <v>9.0909090909090995E-2</v>
      </c>
      <c r="W27" s="15">
        <f>('masa secado al natural'!W27-'masa secado al natural'!$AJ27)/'masa secado al natural'!$AJ27</f>
        <v>9.0909090909090995E-2</v>
      </c>
      <c r="X27" s="15">
        <f>('masa secado al natural'!X27-'masa secado al natural'!$AJ27)/'masa secado al natural'!$AJ27</f>
        <v>9.0909090909090995E-2</v>
      </c>
      <c r="Y27" s="15">
        <f>('masa secado al natural'!Y27-'masa secado al natural'!$AJ27)/'masa secado al natural'!$AJ27</f>
        <v>6.0606060606060663E-2</v>
      </c>
      <c r="Z27" s="15">
        <f>('masa secado al natural'!Z27-'masa secado al natural'!$AJ27)/'masa secado al natural'!$AJ27</f>
        <v>9.0909090909090995E-2</v>
      </c>
      <c r="AA27" s="15">
        <f>('masa secado al natural'!AA27-'masa secado al natural'!$AJ27)/'masa secado al natural'!$AJ27</f>
        <v>6.0606060606060663E-2</v>
      </c>
      <c r="AB27" s="15">
        <f>('masa secado al natural'!AB27-'masa secado al natural'!$AJ27)/'masa secado al natural'!$AJ27</f>
        <v>6.0606060606060663E-2</v>
      </c>
      <c r="AC27" s="15">
        <f>('masa secado al natural'!AC27-'masa secado al natural'!$AJ27)/'masa secado al natural'!$AJ27</f>
        <v>9.0909090909090995E-2</v>
      </c>
      <c r="AD27" s="15">
        <f>('masa secado al natural'!AD27-'masa secado al natural'!$AJ27)/'masa secado al natural'!$AJ27</f>
        <v>9.0909090909090995E-2</v>
      </c>
      <c r="AE27" s="15">
        <f>('masa secado al natural'!AE27-'masa secado al natural'!$AJ27)/'masa secado al natural'!$AJ27</f>
        <v>6.0606060606060663E-2</v>
      </c>
      <c r="AF27" s="15">
        <f>('masa secado al natural'!AF27-'masa secado al natural'!$AJ27)/'masa secado al natural'!$AJ27</f>
        <v>0</v>
      </c>
      <c r="AG27" s="15">
        <f>('masa secado al natural'!AG27-'masa secado al natural'!$AJ27)/'masa secado al natural'!$AJ27</f>
        <v>3.0303030303030332E-2</v>
      </c>
      <c r="AH27" s="15">
        <f>('masa secado al natural'!AH27-'masa secado al natural'!$AJ27)/'masa secado al natural'!$AJ27</f>
        <v>6.0606060606060663E-2</v>
      </c>
    </row>
    <row r="28" spans="2:34" x14ac:dyDescent="0.35">
      <c r="B28" s="15">
        <v>3</v>
      </c>
      <c r="C28" s="138">
        <v>2</v>
      </c>
      <c r="D28" s="138">
        <v>30</v>
      </c>
      <c r="E28" s="15">
        <f>('masa secado al natural'!E28-'masa secado al natural'!$AJ28)/'masa secado al natural'!$AJ28</f>
        <v>2.1470588235294117</v>
      </c>
      <c r="F28" s="15">
        <f>('masa secado al natural'!F28-'masa secado al natural'!$AJ28)/'masa secado al natural'!$AJ28</f>
        <v>1.7647058823529411</v>
      </c>
      <c r="G28" s="15">
        <f>('masa secado al natural'!G28-'masa secado al natural'!$AJ28)/'masa secado al natural'!$AJ28</f>
        <v>1.4117647058823526</v>
      </c>
      <c r="H28" s="15">
        <f>('masa secado al natural'!H28-'masa secado al natural'!$AJ28)/'masa secado al natural'!$AJ28</f>
        <v>1.0294117647058825</v>
      </c>
      <c r="I28" s="15">
        <f>('masa secado al natural'!I28-'masa secado al natural'!$AJ28)/'masa secado al natural'!$AJ28</f>
        <v>0.97058823529411775</v>
      </c>
      <c r="J28" s="15">
        <f>('masa secado al natural'!J28-'masa secado al natural'!$AJ28)/'masa secado al natural'!$AJ28</f>
        <v>0.88235294117647078</v>
      </c>
      <c r="K28" s="15">
        <f>('masa secado al natural'!K28-'masa secado al natural'!$AJ28)/'masa secado al natural'!$AJ28</f>
        <v>0.82352941176470595</v>
      </c>
      <c r="L28" s="15">
        <f>('masa secado al natural'!L28-'masa secado al natural'!$AJ28)/'masa secado al natural'!$AJ28</f>
        <v>0.73529411764705899</v>
      </c>
      <c r="M28" s="15">
        <f>('masa secado al natural'!M28-'masa secado al natural'!$AJ28)/'masa secado al natural'!$AJ28</f>
        <v>0.64705882352941169</v>
      </c>
      <c r="N28" s="15">
        <f>('masa secado al natural'!N28-'masa secado al natural'!$AJ28)/'masa secado al natural'!$AJ28</f>
        <v>0.52941176470588247</v>
      </c>
      <c r="O28" s="15">
        <f>('masa secado al natural'!O28-'masa secado al natural'!$AJ28)/'masa secado al natural'!$AJ28</f>
        <v>0.49999999999999994</v>
      </c>
      <c r="P28" s="15">
        <f>('masa secado al natural'!P28-'masa secado al natural'!$AJ28)/'masa secado al natural'!$AJ28</f>
        <v>0.41176470588235292</v>
      </c>
      <c r="Q28" s="15">
        <f>('masa secado al natural'!Q28-'masa secado al natural'!$AJ28)/'masa secado al natural'!$AJ28</f>
        <v>0.35294117647058815</v>
      </c>
      <c r="R28" s="15">
        <f>('masa secado al natural'!R28-'masa secado al natural'!$AJ28)/'masa secado al natural'!$AJ28</f>
        <v>0.2352941176470589</v>
      </c>
      <c r="S28" s="15">
        <f>('masa secado al natural'!S28-'masa secado al natural'!$AJ28)/'masa secado al natural'!$AJ28</f>
        <v>0.26470588235294118</v>
      </c>
      <c r="T28" s="15">
        <f>('masa secado al natural'!T28-'masa secado al natural'!$AJ28)/'masa secado al natural'!$AJ28</f>
        <v>0.35294117647058815</v>
      </c>
      <c r="U28" s="15">
        <f>('masa secado al natural'!U28-'masa secado al natural'!$AJ28)/'masa secado al natural'!$AJ28</f>
        <v>0</v>
      </c>
      <c r="V28" s="15">
        <f>('masa secado al natural'!V28-'masa secado al natural'!$AJ28)/'masa secado al natural'!$AJ28</f>
        <v>0</v>
      </c>
      <c r="W28" s="15">
        <f>('masa secado al natural'!W28-'masa secado al natural'!$AJ28)/'masa secado al natural'!$AJ28</f>
        <v>5.8823529411764761E-2</v>
      </c>
      <c r="X28" s="15">
        <f>('masa secado al natural'!X28-'masa secado al natural'!$AJ28)/'masa secado al natural'!$AJ28</f>
        <v>0.11764705882352938</v>
      </c>
      <c r="Y28" s="15">
        <f>('masa secado al natural'!Y28-'masa secado al natural'!$AJ28)/'masa secado al natural'!$AJ28</f>
        <v>0.11764705882352938</v>
      </c>
      <c r="Z28" s="15">
        <f>('masa secado al natural'!Z28-'masa secado al natural'!$AJ28)/'masa secado al natural'!$AJ28</f>
        <v>0.14705882352941177</v>
      </c>
      <c r="AA28" s="15">
        <f>('masa secado al natural'!AA28-'masa secado al natural'!$AJ28)/'masa secado al natural'!$AJ28</f>
        <v>5.8823529411764761E-2</v>
      </c>
      <c r="AB28" s="15">
        <f>('masa secado al natural'!AB28-'masa secado al natural'!$AJ28)/'masa secado al natural'!$AJ28</f>
        <v>2.941176470588238E-2</v>
      </c>
      <c r="AC28" s="15">
        <f>('masa secado al natural'!AC28-'masa secado al natural'!$AJ28)/'masa secado al natural'!$AJ28</f>
        <v>2.941176470588238E-2</v>
      </c>
      <c r="AD28" s="15">
        <f>('masa secado al natural'!AD28-'masa secado al natural'!$AJ28)/'masa secado al natural'!$AJ28</f>
        <v>2.941176470588238E-2</v>
      </c>
      <c r="AE28" s="15">
        <f>('masa secado al natural'!AE28-'masa secado al natural'!$AJ28)/'masa secado al natural'!$AJ28</f>
        <v>0</v>
      </c>
      <c r="AF28" s="15">
        <f>('masa secado al natural'!AF28-'masa secado al natural'!$AJ28)/'masa secado al natural'!$AJ28</f>
        <v>2.941176470588238E-2</v>
      </c>
      <c r="AG28" s="15">
        <f>('masa secado al natural'!AG28-'masa secado al natural'!$AJ28)/'masa secado al natural'!$AJ28</f>
        <v>2.941176470588238E-2</v>
      </c>
      <c r="AH28" s="15">
        <f>('masa secado al natural'!AH28-'masa secado al natural'!$AJ28)/'masa secado al natural'!$AJ28</f>
        <v>8.8235294117647134E-2</v>
      </c>
    </row>
    <row r="29" spans="2:34" x14ac:dyDescent="0.35">
      <c r="B29" s="15">
        <v>1</v>
      </c>
      <c r="C29" s="138">
        <v>3</v>
      </c>
      <c r="D29" s="138">
        <v>30</v>
      </c>
      <c r="E29" s="15">
        <f>('masa secado al natural'!E29-'masa secado al natural'!$AJ29)/'masa secado al natural'!$AJ29</f>
        <v>3.407407407407407</v>
      </c>
      <c r="F29" s="15">
        <f>('masa secado al natural'!F29-'masa secado al natural'!$AJ29)/'masa secado al natural'!$AJ29</f>
        <v>2.7037037037037033</v>
      </c>
      <c r="G29" s="15">
        <f>('masa secado al natural'!G29-'masa secado al natural'!$AJ29)/'masa secado al natural'!$AJ29</f>
        <v>1.9999999999999998</v>
      </c>
      <c r="H29" s="15">
        <f>('masa secado al natural'!H29-'masa secado al natural'!$AJ29)/'masa secado al natural'!$AJ29</f>
        <v>1.2592592592592591</v>
      </c>
      <c r="I29" s="15">
        <f>('masa secado al natural'!I29-'masa secado al natural'!$AJ29)/'masa secado al natural'!$AJ29</f>
        <v>1.1481481481481479</v>
      </c>
      <c r="J29" s="15">
        <f>('masa secado al natural'!J29-'masa secado al natural'!$AJ29)/'masa secado al natural'!$AJ29</f>
        <v>0.88888888888888862</v>
      </c>
      <c r="K29" s="15">
        <f>('masa secado al natural'!K29-'masa secado al natural'!$AJ29)/'masa secado al natural'!$AJ29</f>
        <v>0.7037037037037035</v>
      </c>
      <c r="L29" s="15">
        <f>('masa secado al natural'!L29-'masa secado al natural'!$AJ29)/'masa secado al natural'!$AJ29</f>
        <v>0.55555555555555547</v>
      </c>
      <c r="M29" s="15">
        <f>('masa secado al natural'!M29-'masa secado al natural'!$AJ29)/'masa secado al natural'!$AJ29</f>
        <v>0.37037037037037035</v>
      </c>
      <c r="N29" s="15">
        <f>('masa secado al natural'!N29-'masa secado al natural'!$AJ29)/'masa secado al natural'!$AJ29</f>
        <v>0.33333333333333326</v>
      </c>
      <c r="O29" s="15">
        <f>('masa secado al natural'!O29-'masa secado al natural'!$AJ29)/'masa secado al natural'!$AJ29</f>
        <v>0.25925925925925913</v>
      </c>
      <c r="P29" s="15">
        <f>('masa secado al natural'!P29-'masa secado al natural'!$AJ29)/'masa secado al natural'!$AJ29</f>
        <v>0.22222222222222207</v>
      </c>
      <c r="Q29" s="15">
        <f>('masa secado al natural'!Q29-'masa secado al natural'!$AJ29)/'masa secado al natural'!$AJ29</f>
        <v>0.18518518518518517</v>
      </c>
      <c r="R29" s="15">
        <f>('masa secado al natural'!R29-'masa secado al natural'!$AJ29)/'masa secado al natural'!$AJ29</f>
        <v>0.22222222222222207</v>
      </c>
      <c r="S29" s="15">
        <f>('masa secado al natural'!S29-'masa secado al natural'!$AJ29)/'masa secado al natural'!$AJ29</f>
        <v>0.18518518518518517</v>
      </c>
      <c r="T29" s="15">
        <f>('masa secado al natural'!T29-'masa secado al natural'!$AJ29)/'masa secado al natural'!$AJ29</f>
        <v>0.37037037037037035</v>
      </c>
      <c r="U29" s="15">
        <f>('masa secado al natural'!U29-'masa secado al natural'!$AJ29)/'masa secado al natural'!$AJ29</f>
        <v>0</v>
      </c>
      <c r="V29" s="15">
        <f>('masa secado al natural'!V29-'masa secado al natural'!$AJ29)/'masa secado al natural'!$AJ29</f>
        <v>0</v>
      </c>
      <c r="W29" s="15">
        <f>('masa secado al natural'!W29-'masa secado al natural'!$AJ29)/'masa secado al natural'!$AJ29</f>
        <v>3.7037037037036903E-2</v>
      </c>
      <c r="X29" s="15">
        <f>('masa secado al natural'!X29-'masa secado al natural'!$AJ29)/'masa secado al natural'!$AJ29</f>
        <v>0.11111111111111104</v>
      </c>
      <c r="Y29" s="15">
        <f>('masa secado al natural'!Y29-'masa secado al natural'!$AJ29)/'masa secado al natural'!$AJ29</f>
        <v>0.22222222222222207</v>
      </c>
      <c r="Z29" s="15">
        <f>('masa secado al natural'!Z29-'masa secado al natural'!$AJ29)/'masa secado al natural'!$AJ29</f>
        <v>0.29629629629629622</v>
      </c>
      <c r="AA29" s="15">
        <f>('masa secado al natural'!AA29-'masa secado al natural'!$AJ29)/'masa secado al natural'!$AJ29</f>
        <v>0.29629629629629622</v>
      </c>
      <c r="AB29" s="15">
        <f>('masa secado al natural'!AB29-'masa secado al natural'!$AJ29)/'masa secado al natural'!$AJ29</f>
        <v>0.18518518518518517</v>
      </c>
      <c r="AC29" s="15">
        <f>('masa secado al natural'!AC29-'masa secado al natural'!$AJ29)/'masa secado al natural'!$AJ29</f>
        <v>0.14814814814814811</v>
      </c>
      <c r="AD29" s="15">
        <f>('masa secado al natural'!AD29-'masa secado al natural'!$AJ29)/'masa secado al natural'!$AJ29</f>
        <v>0.14814814814814811</v>
      </c>
      <c r="AE29" s="15">
        <f>('masa secado al natural'!AE29-'masa secado al natural'!$AJ29)/'masa secado al natural'!$AJ29</f>
        <v>0.18518518518518517</v>
      </c>
      <c r="AF29" s="15">
        <f>('masa secado al natural'!AF29-'masa secado al natural'!$AJ29)/'masa secado al natural'!$AJ29</f>
        <v>0.18518518518518517</v>
      </c>
      <c r="AG29" s="15">
        <f>('masa secado al natural'!AG29-'masa secado al natural'!$AJ29)/'masa secado al natural'!$AJ29</f>
        <v>0.22222222222222207</v>
      </c>
      <c r="AH29" s="15">
        <f>('masa secado al natural'!AH29-'masa secado al natural'!$AJ29)/'masa secado al natural'!$AJ29</f>
        <v>0.29629629629629622</v>
      </c>
    </row>
    <row r="30" spans="2:34" x14ac:dyDescent="0.35">
      <c r="B30" s="15">
        <v>2</v>
      </c>
      <c r="C30" s="138">
        <v>3</v>
      </c>
      <c r="D30" s="138">
        <v>30</v>
      </c>
      <c r="E30" s="15">
        <f>('masa secado al natural'!E30-'masa secado al natural'!$AJ30)/'masa secado al natural'!$AJ30</f>
        <v>2.3823529411764706</v>
      </c>
      <c r="F30" s="15">
        <f>('masa secado al natural'!F30-'masa secado al natural'!$AJ30)/'masa secado al natural'!$AJ30</f>
        <v>1.8529411764705879</v>
      </c>
      <c r="G30" s="15">
        <f>('masa secado al natural'!G30-'masa secado al natural'!$AJ30)/'masa secado al natural'!$AJ30</f>
        <v>1.3235294117647058</v>
      </c>
      <c r="H30" s="15">
        <f>('masa secado al natural'!H30-'masa secado al natural'!$AJ30)/'masa secado al natural'!$AJ30</f>
        <v>0.82352941176470595</v>
      </c>
      <c r="I30" s="15">
        <f>('masa secado al natural'!I30-'masa secado al natural'!$AJ30)/'masa secado al natural'!$AJ30</f>
        <v>0.79411764705882348</v>
      </c>
      <c r="J30" s="15">
        <f>('masa secado al natural'!J30-'masa secado al natural'!$AJ30)/'masa secado al natural'!$AJ30</f>
        <v>0.76470588235294124</v>
      </c>
      <c r="K30" s="15">
        <f>('masa secado al natural'!K30-'masa secado al natural'!$AJ30)/'masa secado al natural'!$AJ30</f>
        <v>0.67647058823529427</v>
      </c>
      <c r="L30" s="15">
        <f>('masa secado al natural'!L30-'masa secado al natural'!$AJ30)/'masa secado al natural'!$AJ30</f>
        <v>0.55882352941176472</v>
      </c>
      <c r="M30" s="15">
        <f>('masa secado al natural'!M30-'masa secado al natural'!$AJ30)/'masa secado al natural'!$AJ30</f>
        <v>0.49999999999999994</v>
      </c>
      <c r="N30" s="15">
        <f>('masa secado al natural'!N30-'masa secado al natural'!$AJ30)/'masa secado al natural'!$AJ30</f>
        <v>0.38235294117647067</v>
      </c>
      <c r="O30" s="15">
        <f>('masa secado al natural'!O30-'masa secado al natural'!$AJ30)/'masa secado al natural'!$AJ30</f>
        <v>0.29411764705882365</v>
      </c>
      <c r="P30" s="15">
        <f>('masa secado al natural'!P30-'masa secado al natural'!$AJ30)/'masa secado al natural'!$AJ30</f>
        <v>0.2352941176470589</v>
      </c>
      <c r="Q30" s="15">
        <f>('masa secado al natural'!Q30-'masa secado al natural'!$AJ30)/'masa secado al natural'!$AJ30</f>
        <v>0.2352941176470589</v>
      </c>
      <c r="R30" s="15">
        <f>('masa secado al natural'!R30-'masa secado al natural'!$AJ30)/'masa secado al natural'!$AJ30</f>
        <v>0.17647058823529416</v>
      </c>
      <c r="S30" s="15">
        <f>('masa secado al natural'!S30-'masa secado al natural'!$AJ30)/'masa secado al natural'!$AJ30</f>
        <v>0.14705882352941177</v>
      </c>
      <c r="T30" s="15">
        <f>('masa secado al natural'!T30-'masa secado al natural'!$AJ30)/'masa secado al natural'!$AJ30</f>
        <v>0.20588235294117641</v>
      </c>
      <c r="U30" s="15">
        <f>('masa secado al natural'!U30-'masa secado al natural'!$AJ30)/'masa secado al natural'!$AJ30</f>
        <v>2.941176470588238E-2</v>
      </c>
      <c r="V30" s="15">
        <f>('masa secado al natural'!V30-'masa secado al natural'!$AJ30)/'masa secado al natural'!$AJ30</f>
        <v>2.941176470588238E-2</v>
      </c>
      <c r="W30" s="15">
        <f>('masa secado al natural'!W30-'masa secado al natural'!$AJ30)/'masa secado al natural'!$AJ30</f>
        <v>2.941176470588238E-2</v>
      </c>
      <c r="X30" s="15">
        <f>('masa secado al natural'!X30-'masa secado al natural'!$AJ30)/'masa secado al natural'!$AJ30</f>
        <v>0</v>
      </c>
      <c r="Y30" s="15">
        <f>('masa secado al natural'!Y30-'masa secado al natural'!$AJ30)/'masa secado al natural'!$AJ30</f>
        <v>2.941176470588238E-2</v>
      </c>
      <c r="Z30" s="15">
        <f>('masa secado al natural'!Z30-'masa secado al natural'!$AJ30)/'masa secado al natural'!$AJ30</f>
        <v>8.8235294117647134E-2</v>
      </c>
      <c r="AA30" s="15">
        <f>('masa secado al natural'!AA30-'masa secado al natural'!$AJ30)/'masa secado al natural'!$AJ30</f>
        <v>8.8235294117647134E-2</v>
      </c>
      <c r="AB30" s="15">
        <f>('masa secado al natural'!AB30-'masa secado al natural'!$AJ30)/'masa secado al natural'!$AJ30</f>
        <v>8.8235294117647134E-2</v>
      </c>
      <c r="AC30" s="15">
        <f>('masa secado al natural'!AC30-'masa secado al natural'!$AJ30)/'masa secado al natural'!$AJ30</f>
        <v>5.8823529411764761E-2</v>
      </c>
      <c r="AD30" s="15">
        <f>('masa secado al natural'!AD30-'masa secado al natural'!$AJ30)/'masa secado al natural'!$AJ30</f>
        <v>5.8823529411764761E-2</v>
      </c>
      <c r="AE30" s="15">
        <f>('masa secado al natural'!AE30-'masa secado al natural'!$AJ30)/'masa secado al natural'!$AJ30</f>
        <v>5.8823529411764761E-2</v>
      </c>
      <c r="AF30" s="15">
        <f>('masa secado al natural'!AF30-'masa secado al natural'!$AJ30)/'masa secado al natural'!$AJ30</f>
        <v>5.8823529411764761E-2</v>
      </c>
      <c r="AG30" s="15">
        <f>('masa secado al natural'!AG30-'masa secado al natural'!$AJ30)/'masa secado al natural'!$AJ30</f>
        <v>5.8823529411764761E-2</v>
      </c>
      <c r="AH30" s="15">
        <f>('masa secado al natural'!AH30-'masa secado al natural'!$AJ30)/'masa secado al natural'!$AJ30</f>
        <v>0.11764705882352938</v>
      </c>
    </row>
    <row r="31" spans="2:34" x14ac:dyDescent="0.35">
      <c r="B31" s="15">
        <v>3</v>
      </c>
      <c r="C31" s="138">
        <v>3</v>
      </c>
      <c r="D31" s="138">
        <v>30</v>
      </c>
      <c r="E31" s="15">
        <f>('masa secado al natural'!E31-'masa secado al natural'!$AJ31)/'masa secado al natural'!$AJ31</f>
        <v>2.709677419354839</v>
      </c>
      <c r="F31" s="15">
        <f>('masa secado al natural'!F31-'masa secado al natural'!$AJ31)/'masa secado al natural'!$AJ31</f>
        <v>2.1612903225806455</v>
      </c>
      <c r="G31" s="15">
        <f>('masa secado al natural'!G31-'masa secado al natural'!$AJ31)/'masa secado al natural'!$AJ31</f>
        <v>1.3870967741935485</v>
      </c>
      <c r="H31" s="15">
        <f>('masa secado al natural'!H31-'masa secado al natural'!$AJ31)/'masa secado al natural'!$AJ31</f>
        <v>0.87096774193548376</v>
      </c>
      <c r="I31" s="15">
        <f>('masa secado al natural'!I31-'masa secado al natural'!$AJ31)/'masa secado al natural'!$AJ31</f>
        <v>0.80645161290322565</v>
      </c>
      <c r="J31" s="15">
        <f>('masa secado al natural'!J31-'masa secado al natural'!$AJ31)/'masa secado al natural'!$AJ31</f>
        <v>0.67741935483870974</v>
      </c>
      <c r="K31" s="15">
        <f>('masa secado al natural'!K31-'masa secado al natural'!$AJ31)/'masa secado al natural'!$AJ31</f>
        <v>0.54838709677419339</v>
      </c>
      <c r="L31" s="15">
        <f>('masa secado al natural'!L31-'masa secado al natural'!$AJ31)/'masa secado al natural'!$AJ31</f>
        <v>0.35483870967741937</v>
      </c>
      <c r="M31" s="15">
        <f>('masa secado al natural'!M31-'masa secado al natural'!$AJ31)/'masa secado al natural'!$AJ31</f>
        <v>0.2580645161290322</v>
      </c>
      <c r="N31" s="15">
        <f>('masa secado al natural'!N31-'masa secado al natural'!$AJ31)/'masa secado al natural'!$AJ31</f>
        <v>0.19354838709677422</v>
      </c>
      <c r="O31" s="15">
        <f>('masa secado al natural'!O31-'masa secado al natural'!$AJ31)/'masa secado al natural'!$AJ31</f>
        <v>0.22580645161290314</v>
      </c>
      <c r="P31" s="15">
        <f>('masa secado al natural'!P31-'masa secado al natural'!$AJ31)/'masa secado al natural'!$AJ31</f>
        <v>0.19354838709677422</v>
      </c>
      <c r="Q31" s="15">
        <f>('masa secado al natural'!Q31-'masa secado al natural'!$AJ31)/'masa secado al natural'!$AJ31</f>
        <v>0.16129032258064516</v>
      </c>
      <c r="R31" s="15">
        <f>('masa secado al natural'!R31-'masa secado al natural'!$AJ31)/'masa secado al natural'!$AJ31</f>
        <v>0.22580645161290314</v>
      </c>
      <c r="S31" s="15">
        <f>('masa secado al natural'!S31-'masa secado al natural'!$AJ31)/'masa secado al natural'!$AJ31</f>
        <v>9.6774193548387039E-2</v>
      </c>
      <c r="T31" s="15">
        <f>('masa secado al natural'!T31-'masa secado al natural'!$AJ31)/'masa secado al natural'!$AJ31</f>
        <v>0.32258064516129015</v>
      </c>
      <c r="U31" s="15">
        <f>('masa secado al natural'!U31-'masa secado al natural'!$AJ31)/'masa secado al natural'!$AJ31</f>
        <v>0.1290322580645161</v>
      </c>
      <c r="V31" s="15">
        <f>('masa secado al natural'!V31-'masa secado al natural'!$AJ31)/'masa secado al natural'!$AJ31</f>
        <v>6.4516129032257979E-2</v>
      </c>
      <c r="W31" s="15">
        <f>('masa secado al natural'!W31-'masa secado al natural'!$AJ31)/'masa secado al natural'!$AJ31</f>
        <v>3.2258064516129059E-2</v>
      </c>
      <c r="X31" s="15">
        <f>('masa secado al natural'!X31-'masa secado al natural'!$AJ31)/'masa secado al natural'!$AJ31</f>
        <v>0</v>
      </c>
      <c r="Y31" s="15">
        <f>('masa secado al natural'!Y31-'masa secado al natural'!$AJ31)/'masa secado al natural'!$AJ31</f>
        <v>0.19354838709677422</v>
      </c>
      <c r="Z31" s="15">
        <f>('masa secado al natural'!Z31-'masa secado al natural'!$AJ31)/'masa secado al natural'!$AJ31</f>
        <v>0.2580645161290322</v>
      </c>
      <c r="AA31" s="15">
        <f>('masa secado al natural'!AA31-'masa secado al natural'!$AJ31)/'masa secado al natural'!$AJ31</f>
        <v>0.2580645161290322</v>
      </c>
      <c r="AB31" s="15">
        <f>('masa secado al natural'!AB31-'masa secado al natural'!$AJ31)/'masa secado al natural'!$AJ31</f>
        <v>0.22580645161290314</v>
      </c>
      <c r="AC31" s="15">
        <f>('masa secado al natural'!AC31-'masa secado al natural'!$AJ31)/'masa secado al natural'!$AJ31</f>
        <v>0.22580645161290314</v>
      </c>
      <c r="AD31" s="15">
        <f>('masa secado al natural'!AD31-'masa secado al natural'!$AJ31)/'masa secado al natural'!$AJ31</f>
        <v>0.22580645161290314</v>
      </c>
      <c r="AE31" s="15">
        <f>('masa secado al natural'!AE31-'masa secado al natural'!$AJ31)/'masa secado al natural'!$AJ31</f>
        <v>0.22580645161290314</v>
      </c>
      <c r="AF31" s="15">
        <f>('masa secado al natural'!AF31-'masa secado al natural'!$AJ31)/'masa secado al natural'!$AJ31</f>
        <v>0.19354838709677422</v>
      </c>
      <c r="AG31" s="15">
        <f>('masa secado al natural'!AG31-'masa secado al natural'!$AJ31)/'masa secado al natural'!$AJ31</f>
        <v>0.19354838709677422</v>
      </c>
      <c r="AH31" s="15">
        <f>('masa secado al natural'!AH31-'masa secado al natural'!$AJ31)/'masa secado al natural'!$AJ31</f>
        <v>0.29032258064516125</v>
      </c>
    </row>
  </sheetData>
  <mergeCells count="2">
    <mergeCell ref="R1:AH1"/>
    <mergeCell ref="E3:AH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7" workbookViewId="0">
      <selection activeCell="H31" sqref="H31"/>
    </sheetView>
  </sheetViews>
  <sheetFormatPr baseColWidth="10" defaultRowHeight="14.5" x14ac:dyDescent="0.35"/>
  <sheetData>
    <row r="1" spans="1:7" x14ac:dyDescent="0.35">
      <c r="A1" s="2"/>
      <c r="B1" s="139" t="s">
        <v>3</v>
      </c>
      <c r="C1" s="139" t="s">
        <v>0</v>
      </c>
      <c r="D1" s="16" t="s">
        <v>148</v>
      </c>
      <c r="E1" s="16" t="s">
        <v>149</v>
      </c>
      <c r="F1" s="16" t="s">
        <v>147</v>
      </c>
      <c r="G1" s="16" t="s">
        <v>150</v>
      </c>
    </row>
    <row r="2" spans="1:7" x14ac:dyDescent="0.35">
      <c r="B2" s="125">
        <v>1</v>
      </c>
      <c r="C2" s="125">
        <v>10</v>
      </c>
      <c r="D2" s="123">
        <v>0.28571428571428581</v>
      </c>
      <c r="E2" s="123">
        <v>0.14285714285714299</v>
      </c>
      <c r="F2" s="123">
        <v>3.4482758620689682E-2</v>
      </c>
      <c r="G2" s="123">
        <v>0.75862068965517249</v>
      </c>
    </row>
    <row r="3" spans="1:7" x14ac:dyDescent="0.35">
      <c r="B3" s="125">
        <v>1</v>
      </c>
      <c r="C3" s="125">
        <v>10</v>
      </c>
      <c r="D3" s="123">
        <v>0.27272727272727254</v>
      </c>
      <c r="E3" s="123">
        <v>9.0909090909090787E-2</v>
      </c>
      <c r="F3" s="123">
        <v>0.16666666666666663</v>
      </c>
      <c r="G3" s="123">
        <v>0.70833333333333326</v>
      </c>
    </row>
    <row r="4" spans="1:7" x14ac:dyDescent="0.35">
      <c r="B4" s="125">
        <v>1</v>
      </c>
      <c r="C4" s="125">
        <v>10</v>
      </c>
      <c r="D4" s="123">
        <v>0.24999999999999994</v>
      </c>
      <c r="E4" s="123">
        <v>0.24999999999999994</v>
      </c>
      <c r="F4" s="123">
        <v>0.29166666666666657</v>
      </c>
      <c r="G4" s="123">
        <v>0.87499999999999978</v>
      </c>
    </row>
    <row r="5" spans="1:7" x14ac:dyDescent="0.35">
      <c r="B5" s="125">
        <v>2</v>
      </c>
      <c r="C5" s="125">
        <v>10</v>
      </c>
      <c r="D5" s="123">
        <v>0</v>
      </c>
      <c r="E5" s="123">
        <v>0</v>
      </c>
      <c r="F5" s="123">
        <v>0</v>
      </c>
      <c r="G5" s="123">
        <v>0.69565217391304346</v>
      </c>
    </row>
    <row r="6" spans="1:7" x14ac:dyDescent="0.35">
      <c r="B6" s="125">
        <v>2</v>
      </c>
      <c r="C6" s="125">
        <v>10</v>
      </c>
      <c r="D6" s="123">
        <v>0.16666666666666663</v>
      </c>
      <c r="E6" s="123">
        <v>0.16666666666666663</v>
      </c>
      <c r="F6" s="123">
        <v>4.5454545454545449E-2</v>
      </c>
      <c r="G6" s="123">
        <v>0.68181818181818188</v>
      </c>
    </row>
    <row r="7" spans="1:7" x14ac:dyDescent="0.35">
      <c r="B7" s="125">
        <v>2</v>
      </c>
      <c r="C7" s="125">
        <v>10</v>
      </c>
      <c r="D7" s="123">
        <v>0.12499999999999997</v>
      </c>
      <c r="E7" s="123">
        <v>0.12499999999999997</v>
      </c>
      <c r="F7" s="123">
        <v>0.11111111111111109</v>
      </c>
      <c r="G7" s="123">
        <v>0.77777777777777779</v>
      </c>
    </row>
    <row r="8" spans="1:7" x14ac:dyDescent="0.35">
      <c r="B8" s="125">
        <v>3</v>
      </c>
      <c r="C8" s="125">
        <v>10</v>
      </c>
      <c r="D8" s="123">
        <v>1.7999999999999998</v>
      </c>
      <c r="E8" s="123">
        <v>1.4</v>
      </c>
      <c r="F8" s="123">
        <v>7.1428571428571411E-2</v>
      </c>
      <c r="G8" s="123">
        <v>1</v>
      </c>
    </row>
    <row r="9" spans="1:7" x14ac:dyDescent="0.35">
      <c r="B9" s="125">
        <v>3</v>
      </c>
      <c r="C9" s="125">
        <v>10</v>
      </c>
      <c r="D9" s="123">
        <v>0.19999999999999996</v>
      </c>
      <c r="E9" s="123">
        <v>0</v>
      </c>
      <c r="F9" s="123">
        <v>0.30769230769230771</v>
      </c>
      <c r="G9" s="123">
        <v>1</v>
      </c>
    </row>
    <row r="10" spans="1:7" x14ac:dyDescent="0.35">
      <c r="B10" s="125">
        <v>3</v>
      </c>
      <c r="C10" s="125">
        <v>10</v>
      </c>
      <c r="D10" s="123">
        <v>0</v>
      </c>
      <c r="E10" s="123">
        <v>0</v>
      </c>
      <c r="F10" s="123">
        <v>9.0909090909090884E-2</v>
      </c>
      <c r="G10" s="123">
        <v>1</v>
      </c>
    </row>
    <row r="11" spans="1:7" x14ac:dyDescent="0.35">
      <c r="B11" s="128">
        <v>1</v>
      </c>
      <c r="C11" s="128">
        <v>20</v>
      </c>
      <c r="D11" s="127">
        <v>0.27777777777777762</v>
      </c>
      <c r="E11" s="127">
        <v>5.5555555555555483E-2</v>
      </c>
      <c r="F11" s="127">
        <v>9.4339622641509385E-2</v>
      </c>
      <c r="G11" s="127">
        <v>0.83018867924528317</v>
      </c>
    </row>
    <row r="12" spans="1:7" x14ac:dyDescent="0.35">
      <c r="B12" s="128">
        <v>1</v>
      </c>
      <c r="C12" s="128">
        <v>20</v>
      </c>
      <c r="D12" s="127">
        <v>6.6666666666666721E-2</v>
      </c>
      <c r="E12" s="127">
        <v>0</v>
      </c>
      <c r="F12" s="127">
        <v>5.6603773584905676E-2</v>
      </c>
      <c r="G12" s="127">
        <v>0.7735849056603773</v>
      </c>
    </row>
    <row r="13" spans="1:7" x14ac:dyDescent="0.35">
      <c r="B13" s="128">
        <v>1</v>
      </c>
      <c r="C13" s="128">
        <v>20</v>
      </c>
      <c r="D13" s="127">
        <v>0.20000000000000004</v>
      </c>
      <c r="E13" s="127">
        <v>6.6666666666666721E-2</v>
      </c>
      <c r="F13" s="127">
        <v>0.10638297872340426</v>
      </c>
      <c r="G13" s="127">
        <v>0.74468085106382986</v>
      </c>
    </row>
    <row r="14" spans="1:7" x14ac:dyDescent="0.35">
      <c r="B14" s="128">
        <v>2</v>
      </c>
      <c r="C14" s="128">
        <v>20</v>
      </c>
      <c r="D14" s="127">
        <v>0.2</v>
      </c>
      <c r="E14" s="127">
        <v>8.0000000000000071E-2</v>
      </c>
      <c r="F14" s="127">
        <v>0.25352112676056338</v>
      </c>
      <c r="G14" s="127">
        <v>0.87323943661971815</v>
      </c>
    </row>
    <row r="15" spans="1:7" x14ac:dyDescent="0.35">
      <c r="B15" s="128">
        <v>2</v>
      </c>
      <c r="C15" s="128">
        <v>20</v>
      </c>
      <c r="D15" s="127">
        <v>0.16666666666666666</v>
      </c>
      <c r="E15" s="127">
        <v>6.6666666666666721E-2</v>
      </c>
      <c r="F15" s="127">
        <v>0.19047619047619049</v>
      </c>
      <c r="G15" s="127">
        <v>0.80952380952380942</v>
      </c>
    </row>
    <row r="16" spans="1:7" x14ac:dyDescent="0.35">
      <c r="B16" s="128">
        <v>2</v>
      </c>
      <c r="C16" s="128">
        <v>20</v>
      </c>
      <c r="D16" s="127">
        <v>0.21739130434782611</v>
      </c>
      <c r="E16" s="127">
        <v>4.3478260869565258E-2</v>
      </c>
      <c r="F16" s="127">
        <v>5.0847457627118703E-2</v>
      </c>
      <c r="G16" s="127">
        <v>0.7457627118644069</v>
      </c>
    </row>
    <row r="17" spans="2:7" x14ac:dyDescent="0.35">
      <c r="B17" s="128">
        <v>3</v>
      </c>
      <c r="C17" s="128">
        <v>20</v>
      </c>
      <c r="D17" s="127">
        <v>0.28571428571428575</v>
      </c>
      <c r="E17" s="127">
        <v>4.7619047619047658E-2</v>
      </c>
      <c r="F17" s="127">
        <v>1.8518518518518531E-2</v>
      </c>
      <c r="G17" s="127">
        <v>0.75925925925925908</v>
      </c>
    </row>
    <row r="18" spans="2:7" x14ac:dyDescent="0.35">
      <c r="B18" s="128">
        <v>3</v>
      </c>
      <c r="C18" s="128">
        <v>20</v>
      </c>
      <c r="D18" s="127">
        <v>0.35294117647058815</v>
      </c>
      <c r="E18" s="127">
        <v>0.17647058823529416</v>
      </c>
      <c r="F18" s="127">
        <v>3.6363636363636355E-2</v>
      </c>
      <c r="G18" s="127">
        <v>0.72727272727272729</v>
      </c>
    </row>
    <row r="19" spans="2:7" x14ac:dyDescent="0.35">
      <c r="B19" s="128">
        <v>3</v>
      </c>
      <c r="C19" s="128">
        <v>20</v>
      </c>
      <c r="D19" s="127">
        <v>0.19999999999999996</v>
      </c>
      <c r="E19" s="127">
        <v>2.4999999999999911E-2</v>
      </c>
      <c r="F19" s="127">
        <v>4.5454545454545289E-2</v>
      </c>
      <c r="G19" s="127">
        <v>0.90909090909090906</v>
      </c>
    </row>
    <row r="20" spans="2:7" x14ac:dyDescent="0.35">
      <c r="B20" s="140">
        <v>1</v>
      </c>
      <c r="C20" s="140">
        <v>30</v>
      </c>
      <c r="D20" s="15">
        <v>0.10714285714285725</v>
      </c>
      <c r="E20" s="163">
        <v>3.5714285714285747E-2</v>
      </c>
      <c r="F20" s="163">
        <v>0.1333333333333333</v>
      </c>
      <c r="G20" s="163">
        <v>0.71999999999999986</v>
      </c>
    </row>
    <row r="21" spans="2:7" x14ac:dyDescent="0.35">
      <c r="B21" s="140">
        <v>1</v>
      </c>
      <c r="C21" s="140">
        <v>30</v>
      </c>
      <c r="D21" s="15">
        <v>0.19230769230769229</v>
      </c>
      <c r="E21" s="163">
        <v>3.8461538461538491E-2</v>
      </c>
      <c r="F21" s="163">
        <v>8.3333333333333329E-2</v>
      </c>
      <c r="G21" s="163">
        <v>0.70833333333333315</v>
      </c>
    </row>
    <row r="22" spans="2:7" x14ac:dyDescent="0.35">
      <c r="B22" s="140">
        <v>1</v>
      </c>
      <c r="C22" s="140">
        <v>30</v>
      </c>
      <c r="D22" s="15">
        <v>0.23076923076923078</v>
      </c>
      <c r="E22" s="163">
        <v>0.11538461538461531</v>
      </c>
      <c r="F22" s="163">
        <v>8.6956521739130446E-2</v>
      </c>
      <c r="G22" s="163">
        <v>0.73913043478260865</v>
      </c>
    </row>
    <row r="23" spans="2:7" x14ac:dyDescent="0.35">
      <c r="B23" s="140">
        <v>2</v>
      </c>
      <c r="C23" s="140">
        <v>30</v>
      </c>
      <c r="D23" s="15">
        <v>0.10256410256410255</v>
      </c>
      <c r="E23" s="163">
        <v>0</v>
      </c>
      <c r="F23" s="163">
        <v>0.14634146341463411</v>
      </c>
      <c r="G23" s="163">
        <v>0.84146341463414642</v>
      </c>
    </row>
    <row r="24" spans="2:7" x14ac:dyDescent="0.35">
      <c r="B24" s="140">
        <v>2</v>
      </c>
      <c r="C24" s="140">
        <v>30</v>
      </c>
      <c r="D24" s="15">
        <v>6.0606060606060663E-2</v>
      </c>
      <c r="E24" s="163">
        <v>9.0909090909090995E-2</v>
      </c>
      <c r="F24" s="163">
        <v>0.14634146341463417</v>
      </c>
      <c r="G24" s="163">
        <v>0.82926829268292679</v>
      </c>
    </row>
    <row r="25" spans="2:7" x14ac:dyDescent="0.35">
      <c r="B25" s="140">
        <v>2</v>
      </c>
      <c r="C25" s="140">
        <v>30</v>
      </c>
      <c r="D25" s="15">
        <v>8.8235294117647134E-2</v>
      </c>
      <c r="E25" s="163">
        <v>0.11764705882352938</v>
      </c>
      <c r="F25" s="163">
        <v>0.24657534246575349</v>
      </c>
      <c r="G25" s="163">
        <v>0.82191780821917804</v>
      </c>
    </row>
    <row r="26" spans="2:7" x14ac:dyDescent="0.35">
      <c r="B26" s="140">
        <v>3</v>
      </c>
      <c r="C26" s="140">
        <v>30</v>
      </c>
      <c r="D26" s="15">
        <v>0.29629629629629622</v>
      </c>
      <c r="E26" s="163">
        <v>0.11111111111111104</v>
      </c>
      <c r="F26" s="163">
        <v>9.7826086956521729E-2</v>
      </c>
      <c r="G26" s="163">
        <v>0.79347826086956519</v>
      </c>
    </row>
    <row r="27" spans="2:7" x14ac:dyDescent="0.35">
      <c r="B27" s="140">
        <v>3</v>
      </c>
      <c r="C27" s="140">
        <v>30</v>
      </c>
      <c r="D27" s="15">
        <v>0.11764705882352938</v>
      </c>
      <c r="E27" s="163">
        <v>0</v>
      </c>
      <c r="F27" s="163">
        <v>0.16049382716049387</v>
      </c>
      <c r="G27" s="163">
        <v>0.77777777777777768</v>
      </c>
    </row>
    <row r="28" spans="2:7" x14ac:dyDescent="0.35">
      <c r="B28" s="140">
        <v>3</v>
      </c>
      <c r="C28" s="140">
        <v>30</v>
      </c>
      <c r="D28" s="15">
        <v>0.29032258064516125</v>
      </c>
      <c r="E28" s="163">
        <v>0</v>
      </c>
      <c r="F28" s="163">
        <v>7.1428571428571425E-2</v>
      </c>
      <c r="G28" s="163">
        <v>0.79761904761904767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opLeftCell="D2" workbookViewId="0">
      <selection activeCell="E4" sqref="E4:AH4"/>
    </sheetView>
  </sheetViews>
  <sheetFormatPr baseColWidth="10" defaultRowHeight="14.5" x14ac:dyDescent="0.35"/>
  <cols>
    <col min="2" max="2" width="9.453125" customWidth="1"/>
    <col min="3" max="3" width="9.7265625" style="3" customWidth="1"/>
    <col min="4" max="4" width="8.453125" style="3" customWidth="1"/>
    <col min="5" max="34" width="6" customWidth="1"/>
  </cols>
  <sheetData>
    <row r="1" spans="1:34" x14ac:dyDescent="0.35">
      <c r="A1" s="5"/>
      <c r="B1" s="6"/>
      <c r="C1" s="7" t="s">
        <v>1</v>
      </c>
      <c r="D1" s="8"/>
      <c r="E1" s="9"/>
      <c r="F1" s="9"/>
      <c r="G1" s="9"/>
      <c r="H1" s="9"/>
      <c r="I1" s="9"/>
      <c r="J1" s="9"/>
      <c r="K1" s="168"/>
      <c r="L1" s="168"/>
      <c r="M1" s="168"/>
      <c r="N1" s="168"/>
      <c r="R1" s="193" t="s">
        <v>134</v>
      </c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34" x14ac:dyDescent="0.35">
      <c r="B2" s="2"/>
      <c r="C2" s="165" t="s">
        <v>136</v>
      </c>
      <c r="D2" s="166"/>
      <c r="E2" s="167"/>
      <c r="F2" s="167"/>
      <c r="G2" s="167"/>
      <c r="H2" s="167"/>
    </row>
    <row r="3" spans="1:34" ht="15" customHeight="1" x14ac:dyDescent="0.35">
      <c r="E3" s="194" t="s">
        <v>139</v>
      </c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6"/>
    </row>
    <row r="4" spans="1:34" s="2" customFormat="1" x14ac:dyDescent="0.35">
      <c r="B4" s="2" t="s">
        <v>2</v>
      </c>
      <c r="C4" s="139" t="s">
        <v>3</v>
      </c>
      <c r="D4" s="139" t="s">
        <v>0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N4" s="16">
        <v>9</v>
      </c>
      <c r="O4" s="16">
        <v>10</v>
      </c>
      <c r="P4" s="16">
        <v>11</v>
      </c>
      <c r="Q4" s="16">
        <v>12</v>
      </c>
      <c r="R4" s="16">
        <v>13</v>
      </c>
      <c r="S4" s="16">
        <v>14</v>
      </c>
      <c r="T4" s="16">
        <v>15</v>
      </c>
      <c r="U4" s="16">
        <v>16</v>
      </c>
      <c r="V4" s="16">
        <v>17</v>
      </c>
      <c r="W4" s="16">
        <v>18</v>
      </c>
      <c r="X4" s="16">
        <v>19</v>
      </c>
      <c r="Y4" s="16">
        <v>20</v>
      </c>
      <c r="Z4" s="16">
        <v>21</v>
      </c>
      <c r="AA4" s="16">
        <v>22</v>
      </c>
      <c r="AB4" s="16">
        <v>23</v>
      </c>
      <c r="AC4" s="16">
        <v>24</v>
      </c>
      <c r="AD4" s="16">
        <v>25</v>
      </c>
      <c r="AE4" s="16">
        <v>26</v>
      </c>
      <c r="AF4" s="16">
        <v>27</v>
      </c>
      <c r="AG4" s="16">
        <v>28</v>
      </c>
      <c r="AH4" s="16">
        <v>29</v>
      </c>
    </row>
    <row r="5" spans="1:34" x14ac:dyDescent="0.35">
      <c r="B5" s="123">
        <v>1</v>
      </c>
      <c r="C5" s="125">
        <v>1</v>
      </c>
      <c r="D5" s="125">
        <v>10</v>
      </c>
      <c r="E5" s="123">
        <f>('humedad a tiempo t Sec nat'!E5-'masa secado al natural'!$AK5)</f>
        <v>4.1428571428571432</v>
      </c>
      <c r="F5" s="123">
        <f>('humedad a tiempo t Sec nat'!F5-'masa secado al natural'!$AK5)</f>
        <v>3.1428571428571432</v>
      </c>
      <c r="G5" s="123">
        <f>('humedad a tiempo t Sec nat'!G5-'masa secado al natural'!$AK5)</f>
        <v>2.1428571428571432</v>
      </c>
      <c r="H5" s="123">
        <f>('humedad a tiempo t Sec nat'!H5-'masa secado al natural'!$AK5)</f>
        <v>1.285714285714286</v>
      </c>
      <c r="I5" s="123">
        <f>('humedad a tiempo t Sec nat'!I5-'masa secado al natural'!$AK5)</f>
        <v>1</v>
      </c>
      <c r="J5" s="123">
        <f>('humedad a tiempo t Sec nat'!J5-'masa secado al natural'!$AK5)</f>
        <v>0.57142857142857162</v>
      </c>
      <c r="K5" s="123">
        <f>('humedad a tiempo t Sec nat'!K5-'masa secado al natural'!$AK5)</f>
        <v>0.42857142857142866</v>
      </c>
      <c r="L5" s="123">
        <f>('humedad a tiempo t Sec nat'!L5-'masa secado al natural'!$AK5)</f>
        <v>0.14285714285714299</v>
      </c>
      <c r="M5" s="123">
        <f>('humedad a tiempo t Sec nat'!M5-'masa secado al natural'!$AK5)</f>
        <v>0.14285714285714299</v>
      </c>
      <c r="N5" s="123">
        <f>('humedad a tiempo t Sec nat'!N5-'masa secado al natural'!$AK5)</f>
        <v>0.14285714285714299</v>
      </c>
      <c r="O5" s="123">
        <f>('humedad a tiempo t Sec nat'!O5-'masa secado al natural'!$AK5)</f>
        <v>0.14285714285714299</v>
      </c>
      <c r="P5" s="123">
        <f>('humedad a tiempo t Sec nat'!P5-'masa secado al natural'!$AK5)</f>
        <v>0.14285714285714299</v>
      </c>
      <c r="Q5" s="123">
        <f>('humedad a tiempo t Sec nat'!Q5-'masa secado al natural'!$AK5)</f>
        <v>0</v>
      </c>
      <c r="R5" s="123">
        <f>('humedad a tiempo t Sec nat'!R5-'masa secado al natural'!$AK5)</f>
        <v>0.14285714285714299</v>
      </c>
      <c r="S5" s="123">
        <f>('humedad a tiempo t Sec nat'!S5-'masa secado al natural'!$AK5)</f>
        <v>0.14285714285714299</v>
      </c>
      <c r="T5" s="123">
        <f>('humedad a tiempo t Sec nat'!T5-'masa secado al natural'!$AK5)</f>
        <v>0.28571428571428581</v>
      </c>
      <c r="U5" s="123">
        <f>('humedad a tiempo t Sec nat'!U5-'masa secado al natural'!$AK5)</f>
        <v>0.14285714285714299</v>
      </c>
      <c r="V5" s="123">
        <f>('humedad a tiempo t Sec nat'!V5-'masa secado al natural'!$AK5)</f>
        <v>0.14285714285714299</v>
      </c>
      <c r="W5" s="123">
        <f>('humedad a tiempo t Sec nat'!W5-'masa secado al natural'!$AK5)</f>
        <v>0.14285714285714299</v>
      </c>
      <c r="X5" s="123">
        <f>('humedad a tiempo t Sec nat'!X5-'masa secado al natural'!$AK5)</f>
        <v>0.14285714285714299</v>
      </c>
      <c r="Y5" s="123">
        <f>('humedad a tiempo t Sec nat'!Y5-'masa secado al natural'!$AK5)</f>
        <v>0.28571428571428581</v>
      </c>
      <c r="Z5" s="123">
        <f>('humedad a tiempo t Sec nat'!Z5-'masa secado al natural'!$AK5)</f>
        <v>0.14285714285714299</v>
      </c>
      <c r="AA5" s="123">
        <f>('humedad a tiempo t Sec nat'!AA5-'masa secado al natural'!$AK5)</f>
        <v>0.14285714285714299</v>
      </c>
      <c r="AB5" s="123">
        <f>('humedad a tiempo t Sec nat'!AB5-'masa secado al natural'!$AK5)</f>
        <v>0</v>
      </c>
      <c r="AC5" s="123">
        <f>('humedad a tiempo t Sec nat'!AC5-'masa secado al natural'!$AK5)</f>
        <v>0</v>
      </c>
      <c r="AD5" s="123">
        <f>('humedad a tiempo t Sec nat'!AD5-'masa secado al natural'!$AK5)</f>
        <v>0</v>
      </c>
      <c r="AE5" s="123">
        <f>('humedad a tiempo t Sec nat'!AE5-'masa secado al natural'!$AK5)</f>
        <v>0</v>
      </c>
      <c r="AF5" s="123">
        <f>('humedad a tiempo t Sec nat'!AF5-'masa secado al natural'!$AK5)</f>
        <v>0</v>
      </c>
      <c r="AG5" s="123">
        <f>('humedad a tiempo t Sec nat'!AG5-'masa secado al natural'!$AK5)</f>
        <v>0.14285714285714299</v>
      </c>
      <c r="AH5" s="123">
        <f>('humedad a tiempo t Sec nat'!AH5-'masa secado al natural'!$AK5)</f>
        <v>0.28571428571428581</v>
      </c>
    </row>
    <row r="6" spans="1:34" x14ac:dyDescent="0.35">
      <c r="B6" s="123">
        <v>2</v>
      </c>
      <c r="C6" s="125">
        <v>1</v>
      </c>
      <c r="D6" s="125">
        <v>10</v>
      </c>
      <c r="E6" s="123">
        <f>('humedad a tiempo t Sec nat'!E6-'masa secado al natural'!$AK6)</f>
        <v>2.1818181818181817</v>
      </c>
      <c r="F6" s="123">
        <f>('humedad a tiempo t Sec nat'!F6-'masa secado al natural'!$AK6)</f>
        <v>1.5454545454545452</v>
      </c>
      <c r="G6" s="123">
        <f>('humedad a tiempo t Sec nat'!G6-'masa secado al natural'!$AK6)</f>
        <v>0.90909090909090906</v>
      </c>
      <c r="H6" s="123">
        <f>('humedad a tiempo t Sec nat'!H6-'masa secado al natural'!$AK6)</f>
        <v>0.63636363636363624</v>
      </c>
      <c r="I6" s="123">
        <f>('humedad a tiempo t Sec nat'!I6-'masa secado al natural'!$AK6)</f>
        <v>0.5454545454545453</v>
      </c>
      <c r="J6" s="123">
        <f>('humedad a tiempo t Sec nat'!J6-'masa secado al natural'!$AK6)</f>
        <v>0.45454545454545453</v>
      </c>
      <c r="K6" s="123">
        <f>('humedad a tiempo t Sec nat'!K6-'masa secado al natural'!$AK6)</f>
        <v>0.36363636363636354</v>
      </c>
      <c r="L6" s="123">
        <f>('humedad a tiempo t Sec nat'!L6-'masa secado al natural'!$AK6)</f>
        <v>0.45454545454545453</v>
      </c>
      <c r="M6" s="123">
        <f>('humedad a tiempo t Sec nat'!M6-'masa secado al natural'!$AK6)</f>
        <v>0.27272727272727254</v>
      </c>
      <c r="N6" s="123">
        <f>('humedad a tiempo t Sec nat'!N6-'masa secado al natural'!$AK6)</f>
        <v>0.36363636363636354</v>
      </c>
      <c r="O6" s="123">
        <f>('humedad a tiempo t Sec nat'!O6-'masa secado al natural'!$AK6)</f>
        <v>0</v>
      </c>
      <c r="P6" s="123">
        <f>('humedad a tiempo t Sec nat'!P6-'masa secado al natural'!$AK6)</f>
        <v>0</v>
      </c>
      <c r="Q6" s="123">
        <f>('humedad a tiempo t Sec nat'!Q6-'masa secado al natural'!$AK6)</f>
        <v>9.0909090909090787E-2</v>
      </c>
      <c r="R6" s="123">
        <f>('humedad a tiempo t Sec nat'!R6-'masa secado al natural'!$AK6)</f>
        <v>9.0909090909090787E-2</v>
      </c>
      <c r="S6" s="123">
        <f>('humedad a tiempo t Sec nat'!S6-'masa secado al natural'!$AK6)</f>
        <v>9.0909090909090787E-2</v>
      </c>
      <c r="T6" s="123">
        <f>('humedad a tiempo t Sec nat'!T6-'masa secado al natural'!$AK6)</f>
        <v>0.27272727272727254</v>
      </c>
      <c r="U6" s="123">
        <f>('humedad a tiempo t Sec nat'!U6-'masa secado al natural'!$AK6)</f>
        <v>0</v>
      </c>
      <c r="V6" s="123">
        <f>('humedad a tiempo t Sec nat'!V6-'masa secado al natural'!$AK6)</f>
        <v>0</v>
      </c>
      <c r="W6" s="123">
        <f>('humedad a tiempo t Sec nat'!W6-'masa secado al natural'!$AK6)</f>
        <v>0</v>
      </c>
      <c r="X6" s="123">
        <f>('humedad a tiempo t Sec nat'!X6-'masa secado al natural'!$AK6)</f>
        <v>9.0909090909090787E-2</v>
      </c>
      <c r="Y6" s="123">
        <f>('humedad a tiempo t Sec nat'!Y6-'masa secado al natural'!$AK6)</f>
        <v>0.18181818181818177</v>
      </c>
      <c r="Z6" s="123">
        <f>('humedad a tiempo t Sec nat'!Z6-'masa secado al natural'!$AK6)</f>
        <v>9.0909090909090787E-2</v>
      </c>
      <c r="AA6" s="123">
        <f>('humedad a tiempo t Sec nat'!AA6-'masa secado al natural'!$AK6)</f>
        <v>9.0909090909090787E-2</v>
      </c>
      <c r="AB6" s="123">
        <f>('humedad a tiempo t Sec nat'!AB6-'masa secado al natural'!$AK6)</f>
        <v>9.0909090909090787E-2</v>
      </c>
      <c r="AC6" s="123">
        <f>('humedad a tiempo t Sec nat'!AC6-'masa secado al natural'!$AK6)</f>
        <v>9.0909090909090787E-2</v>
      </c>
      <c r="AD6" s="123">
        <f>('humedad a tiempo t Sec nat'!AD6-'masa secado al natural'!$AK6)</f>
        <v>9.0909090909090787E-2</v>
      </c>
      <c r="AE6" s="123">
        <f>('humedad a tiempo t Sec nat'!AE6-'masa secado al natural'!$AK6)</f>
        <v>9.0909090909090787E-2</v>
      </c>
      <c r="AF6" s="123">
        <f>('humedad a tiempo t Sec nat'!AF6-'masa secado al natural'!$AK6)</f>
        <v>9.0909090909090787E-2</v>
      </c>
      <c r="AG6" s="123">
        <f>('humedad a tiempo t Sec nat'!AG6-'masa secado al natural'!$AK6)</f>
        <v>0.18181818181818177</v>
      </c>
      <c r="AH6" s="123">
        <f>('humedad a tiempo t Sec nat'!AH6-'masa secado al natural'!$AK6)</f>
        <v>0.27272727272727254</v>
      </c>
    </row>
    <row r="7" spans="1:34" x14ac:dyDescent="0.35">
      <c r="B7" s="123">
        <v>3</v>
      </c>
      <c r="C7" s="125">
        <v>1</v>
      </c>
      <c r="D7" s="125">
        <v>10</v>
      </c>
      <c r="E7" s="123">
        <f>('humedad a tiempo t Sec nat'!E7-'masa secado al natural'!$AK7)</f>
        <v>3.0000000000000004</v>
      </c>
      <c r="F7" s="123">
        <f>('humedad a tiempo t Sec nat'!F7-'masa secado al natural'!$AK7)</f>
        <v>2.6249999999999996</v>
      </c>
      <c r="G7" s="123">
        <f>('humedad a tiempo t Sec nat'!G7-'masa secado al natural'!$AK7)</f>
        <v>1.8749999999999996</v>
      </c>
      <c r="H7" s="123">
        <f>('humedad a tiempo t Sec nat'!H7-'masa secado al natural'!$AK7)</f>
        <v>1.8749999999999996</v>
      </c>
      <c r="I7" s="123">
        <f>('humedad a tiempo t Sec nat'!I7-'masa secado al natural'!$AK7)</f>
        <v>1.625</v>
      </c>
      <c r="J7" s="123">
        <f>('humedad a tiempo t Sec nat'!J7-'masa secado al natural'!$AK7)</f>
        <v>1.3749999999999998</v>
      </c>
      <c r="K7" s="123">
        <f>('humedad a tiempo t Sec nat'!K7-'masa secado al natural'!$AK7)</f>
        <v>1.1249999999999998</v>
      </c>
      <c r="L7" s="123">
        <f>('humedad a tiempo t Sec nat'!L7-'masa secado al natural'!$AK7)</f>
        <v>1</v>
      </c>
      <c r="M7" s="123">
        <f>('humedad a tiempo t Sec nat'!M7-'masa secado al natural'!$AK7)</f>
        <v>0.87499999999999989</v>
      </c>
      <c r="N7" s="123">
        <f>('humedad a tiempo t Sec nat'!N7-'masa secado al natural'!$AK7)</f>
        <v>0.87499999999999989</v>
      </c>
      <c r="O7" s="123">
        <f>('humedad a tiempo t Sec nat'!O7-'masa secado al natural'!$AK7)</f>
        <v>0.87499999999999989</v>
      </c>
      <c r="P7" s="123">
        <f>('humedad a tiempo t Sec nat'!P7-'masa secado al natural'!$AK7)</f>
        <v>0.625</v>
      </c>
      <c r="Q7" s="123">
        <f>('humedad a tiempo t Sec nat'!Q7-'masa secado al natural'!$AK7)</f>
        <v>0.49999999999999989</v>
      </c>
      <c r="R7" s="123">
        <f>('humedad a tiempo t Sec nat'!R7-'masa secado al natural'!$AK7)</f>
        <v>0.49999999999999989</v>
      </c>
      <c r="S7" s="123">
        <f>('humedad a tiempo t Sec nat'!S7-'masa secado al natural'!$AK7)</f>
        <v>0.24999999999999994</v>
      </c>
      <c r="T7" s="123">
        <f>('humedad a tiempo t Sec nat'!T7-'masa secado al natural'!$AK7)</f>
        <v>0.37500000000000006</v>
      </c>
      <c r="U7" s="123">
        <f>('humedad a tiempo t Sec nat'!U7-'masa secado al natural'!$AK7)</f>
        <v>0.24999999999999994</v>
      </c>
      <c r="V7" s="123">
        <f>('humedad a tiempo t Sec nat'!V7-'masa secado al natural'!$AK7)</f>
        <v>0.24999999999999994</v>
      </c>
      <c r="W7" s="123">
        <f>('humedad a tiempo t Sec nat'!W7-'masa secado al natural'!$AK7)</f>
        <v>0.24999999999999994</v>
      </c>
      <c r="X7" s="123">
        <f>('humedad a tiempo t Sec nat'!X7-'masa secado al natural'!$AK7)</f>
        <v>0.24999999999999994</v>
      </c>
      <c r="Y7" s="123">
        <f>('humedad a tiempo t Sec nat'!Y7-'masa secado al natural'!$AK7)</f>
        <v>0.37500000000000006</v>
      </c>
      <c r="Z7" s="123">
        <f>('humedad a tiempo t Sec nat'!Z7-'masa secado al natural'!$AK7)</f>
        <v>0.37500000000000006</v>
      </c>
      <c r="AA7" s="123">
        <f>('humedad a tiempo t Sec nat'!AA7-'masa secado al natural'!$AK7)</f>
        <v>0.37500000000000006</v>
      </c>
      <c r="AB7" s="123">
        <f>('humedad a tiempo t Sec nat'!AB7-'masa secado al natural'!$AK7)</f>
        <v>0.37500000000000006</v>
      </c>
      <c r="AC7" s="123">
        <f>('humedad a tiempo t Sec nat'!AC7-'masa secado al natural'!$AK7)</f>
        <v>0.37500000000000006</v>
      </c>
      <c r="AD7" s="123">
        <f>('humedad a tiempo t Sec nat'!AD7-'masa secado al natural'!$AK7)</f>
        <v>0.37500000000000006</v>
      </c>
      <c r="AE7" s="123">
        <f>('humedad a tiempo t Sec nat'!AE7-'masa secado al natural'!$AK7)</f>
        <v>0.24999999999999994</v>
      </c>
      <c r="AF7" s="123">
        <f>('humedad a tiempo t Sec nat'!AF7-'masa secado al natural'!$AK7)</f>
        <v>0.12499999999999997</v>
      </c>
      <c r="AG7" s="123">
        <f>('humedad a tiempo t Sec nat'!AG7-'masa secado al natural'!$AK7)</f>
        <v>0</v>
      </c>
      <c r="AH7" s="123">
        <f>('humedad a tiempo t Sec nat'!AH7-'masa secado al natural'!$AK7)</f>
        <v>0.24999999999999994</v>
      </c>
    </row>
    <row r="8" spans="1:34" x14ac:dyDescent="0.35">
      <c r="B8" s="123">
        <v>1</v>
      </c>
      <c r="C8" s="125">
        <v>2</v>
      </c>
      <c r="D8" s="125">
        <v>10</v>
      </c>
      <c r="E8" s="123">
        <f>('humedad a tiempo t Sec nat'!E8-'masa secado al natural'!$AK8)</f>
        <v>2.8749999999999996</v>
      </c>
      <c r="F8" s="123">
        <f>('humedad a tiempo t Sec nat'!F8-'masa secado al natural'!$AK8)</f>
        <v>1.9999999999999998</v>
      </c>
      <c r="G8" s="123">
        <f>('humedad a tiempo t Sec nat'!G8-'masa secado al natural'!$AK8)</f>
        <v>1.25</v>
      </c>
      <c r="H8" s="123">
        <f>('humedad a tiempo t Sec nat'!H8-'masa secado al natural'!$AK8)</f>
        <v>0.49999999999999989</v>
      </c>
      <c r="I8" s="123">
        <f>('humedad a tiempo t Sec nat'!I8-'masa secado al natural'!$AK8)</f>
        <v>0.24999999999999994</v>
      </c>
      <c r="J8" s="123">
        <f>('humedad a tiempo t Sec nat'!J8-'masa secado al natural'!$AK8)</f>
        <v>0.12499999999999997</v>
      </c>
      <c r="K8" s="123">
        <f>('humedad a tiempo t Sec nat'!K8-'masa secado al natural'!$AK8)</f>
        <v>0</v>
      </c>
      <c r="L8" s="123">
        <f>('humedad a tiempo t Sec nat'!L8-'masa secado al natural'!$AK8)</f>
        <v>0</v>
      </c>
      <c r="M8" s="123">
        <f>('humedad a tiempo t Sec nat'!M8-'masa secado al natural'!$AK8)</f>
        <v>0</v>
      </c>
      <c r="N8" s="123">
        <f>('humedad a tiempo t Sec nat'!N8-'masa secado al natural'!$AK8)</f>
        <v>0</v>
      </c>
      <c r="O8" s="123">
        <f>('humedad a tiempo t Sec nat'!O8-'masa secado al natural'!$AK8)</f>
        <v>0</v>
      </c>
      <c r="P8" s="123">
        <f>('humedad a tiempo t Sec nat'!P8-'masa secado al natural'!$AK8)</f>
        <v>0</v>
      </c>
      <c r="Q8" s="123">
        <f>('humedad a tiempo t Sec nat'!Q8-'masa secado al natural'!$AK8)</f>
        <v>0</v>
      </c>
      <c r="R8" s="123">
        <f>('humedad a tiempo t Sec nat'!R8-'masa secado al natural'!$AK8)</f>
        <v>0.12499999999999997</v>
      </c>
      <c r="S8" s="123">
        <f>('humedad a tiempo t Sec nat'!S8-'masa secado al natural'!$AK8)</f>
        <v>0.49999999999999989</v>
      </c>
      <c r="T8" s="123">
        <f>('humedad a tiempo t Sec nat'!T8-'masa secado al natural'!$AK8)</f>
        <v>0.24999999999999994</v>
      </c>
      <c r="U8" s="123">
        <f>('humedad a tiempo t Sec nat'!U8-'masa secado al natural'!$AK8)</f>
        <v>0.12499999999999997</v>
      </c>
      <c r="V8" s="123">
        <f>('humedad a tiempo t Sec nat'!V8-'masa secado al natural'!$AK8)</f>
        <v>0.12499999999999997</v>
      </c>
      <c r="W8" s="123">
        <f>('humedad a tiempo t Sec nat'!W8-'masa secado al natural'!$AK8)</f>
        <v>0</v>
      </c>
      <c r="X8" s="123">
        <f>('humedad a tiempo t Sec nat'!X8-'masa secado al natural'!$AK8)</f>
        <v>0</v>
      </c>
      <c r="Y8" s="123">
        <f>('humedad a tiempo t Sec nat'!Y8-'masa secado al natural'!$AK8)</f>
        <v>0</v>
      </c>
      <c r="Z8" s="123">
        <f>('humedad a tiempo t Sec nat'!Z8-'masa secado al natural'!$AK8)</f>
        <v>0.12499999999999997</v>
      </c>
      <c r="AA8" s="123">
        <f>('humedad a tiempo t Sec nat'!AA8-'masa secado al natural'!$AK8)</f>
        <v>0.12499999999999997</v>
      </c>
      <c r="AB8" s="123">
        <f>('humedad a tiempo t Sec nat'!AB8-'masa secado al natural'!$AK8)</f>
        <v>0.12499999999999997</v>
      </c>
      <c r="AC8" s="123">
        <f>('humedad a tiempo t Sec nat'!AC8-'masa secado al natural'!$AK8)</f>
        <v>0.12499999999999997</v>
      </c>
      <c r="AD8" s="123">
        <f>('humedad a tiempo t Sec nat'!AD8-'masa secado al natural'!$AK8)</f>
        <v>0.12499999999999997</v>
      </c>
      <c r="AE8" s="123">
        <f>('humedad a tiempo t Sec nat'!AE8-'masa secado al natural'!$AK8)</f>
        <v>0.12499999999999997</v>
      </c>
      <c r="AF8" s="123">
        <f>('humedad a tiempo t Sec nat'!AF8-'masa secado al natural'!$AK8)</f>
        <v>0</v>
      </c>
      <c r="AG8" s="123">
        <f>('humedad a tiempo t Sec nat'!AG8-'masa secado al natural'!$AK8)</f>
        <v>0</v>
      </c>
      <c r="AH8" s="123">
        <f>('humedad a tiempo t Sec nat'!AH8-'masa secado al natural'!$AK8)</f>
        <v>0</v>
      </c>
    </row>
    <row r="9" spans="1:34" x14ac:dyDescent="0.35">
      <c r="B9" s="123">
        <v>2</v>
      </c>
      <c r="C9" s="125">
        <v>2</v>
      </c>
      <c r="D9" s="125">
        <v>10</v>
      </c>
      <c r="E9" s="123">
        <f>('humedad a tiempo t Sec nat'!E9-'masa secado al natural'!$AK9)</f>
        <v>3.6666666666666665</v>
      </c>
      <c r="F9" s="123">
        <f>('humedad a tiempo t Sec nat'!F9-'masa secado al natural'!$AK9)</f>
        <v>2.5</v>
      </c>
      <c r="G9" s="123">
        <f>('humedad a tiempo t Sec nat'!G9-'masa secado al natural'!$AK9)</f>
        <v>1.5</v>
      </c>
      <c r="H9" s="123">
        <f>('humedad a tiempo t Sec nat'!H9-'masa secado al natural'!$AK9)</f>
        <v>0.50000000000000011</v>
      </c>
      <c r="I9" s="123">
        <f>('humedad a tiempo t Sec nat'!I9-'masa secado al natural'!$AK9)</f>
        <v>0.33333333333333348</v>
      </c>
      <c r="J9" s="123">
        <f>('humedad a tiempo t Sec nat'!J9-'masa secado al natural'!$AK9)</f>
        <v>0.16666666666666663</v>
      </c>
      <c r="K9" s="123">
        <f>('humedad a tiempo t Sec nat'!K9-'masa secado al natural'!$AK9)</f>
        <v>0</v>
      </c>
      <c r="L9" s="123">
        <f>('humedad a tiempo t Sec nat'!L9-'masa secado al natural'!$AK9)</f>
        <v>0.16666666666666663</v>
      </c>
      <c r="M9" s="123">
        <f>('humedad a tiempo t Sec nat'!M9-'masa secado al natural'!$AK9)</f>
        <v>0.16666666666666663</v>
      </c>
      <c r="N9" s="123">
        <f>('humedad a tiempo t Sec nat'!N9-'masa secado al natural'!$AK9)</f>
        <v>0.16666666666666663</v>
      </c>
      <c r="O9" s="123">
        <f>('humedad a tiempo t Sec nat'!O9-'masa secado al natural'!$AK9)</f>
        <v>0.16666666666666663</v>
      </c>
      <c r="P9" s="123">
        <f>('humedad a tiempo t Sec nat'!P9-'masa secado al natural'!$AK9)</f>
        <v>0.16666666666666663</v>
      </c>
      <c r="Q9" s="123">
        <f>('humedad a tiempo t Sec nat'!Q9-'masa secado al natural'!$AK9)</f>
        <v>0.16666666666666663</v>
      </c>
      <c r="R9" s="123">
        <f>('humedad a tiempo t Sec nat'!R9-'masa secado al natural'!$AK9)</f>
        <v>0.33333333333333348</v>
      </c>
      <c r="S9" s="123">
        <f>('humedad a tiempo t Sec nat'!S9-'masa secado al natural'!$AK9)</f>
        <v>0.16666666666666663</v>
      </c>
      <c r="T9" s="123">
        <f>('humedad a tiempo t Sec nat'!T9-'masa secado al natural'!$AK9)</f>
        <v>0.33333333333333348</v>
      </c>
      <c r="U9" s="123">
        <f>('humedad a tiempo t Sec nat'!U9-'masa secado al natural'!$AK9)</f>
        <v>0.33333333333333348</v>
      </c>
      <c r="V9" s="123">
        <f>('humedad a tiempo t Sec nat'!V9-'masa secado al natural'!$AK9)</f>
        <v>0.16666666666666663</v>
      </c>
      <c r="W9" s="123">
        <f>('humedad a tiempo t Sec nat'!W9-'masa secado al natural'!$AK9)</f>
        <v>0.16666666666666663</v>
      </c>
      <c r="X9" s="123">
        <f>('humedad a tiempo t Sec nat'!X9-'masa secado al natural'!$AK9)</f>
        <v>0.16666666666666663</v>
      </c>
      <c r="Y9" s="123">
        <f>('humedad a tiempo t Sec nat'!Y9-'masa secado al natural'!$AK9)</f>
        <v>0.16666666666666663</v>
      </c>
      <c r="Z9" s="123">
        <f>('humedad a tiempo t Sec nat'!Z9-'masa secado al natural'!$AK9)</f>
        <v>0.33333333333333348</v>
      </c>
      <c r="AA9" s="123">
        <f>('humedad a tiempo t Sec nat'!AA9-'masa secado al natural'!$AK9)</f>
        <v>0.16666666666666663</v>
      </c>
      <c r="AB9" s="123">
        <f>('humedad a tiempo t Sec nat'!AB9-'masa secado al natural'!$AK9)</f>
        <v>0.16666666666666663</v>
      </c>
      <c r="AC9" s="123">
        <f>('humedad a tiempo t Sec nat'!AC9-'masa secado al natural'!$AK9)</f>
        <v>0.16666666666666663</v>
      </c>
      <c r="AD9" s="123">
        <f>('humedad a tiempo t Sec nat'!AD9-'masa secado al natural'!$AK9)</f>
        <v>0.16666666666666663</v>
      </c>
      <c r="AE9" s="123">
        <f>('humedad a tiempo t Sec nat'!AE9-'masa secado al natural'!$AK9)</f>
        <v>0.16666666666666663</v>
      </c>
      <c r="AF9" s="123">
        <f>('humedad a tiempo t Sec nat'!AF9-'masa secado al natural'!$AK9)</f>
        <v>0.16666666666666663</v>
      </c>
      <c r="AG9" s="123">
        <f>('humedad a tiempo t Sec nat'!AG9-'masa secado al natural'!$AK9)</f>
        <v>0.16666666666666663</v>
      </c>
      <c r="AH9" s="123">
        <f>('humedad a tiempo t Sec nat'!AH9-'masa secado al natural'!$AK9)</f>
        <v>0.16666666666666663</v>
      </c>
    </row>
    <row r="10" spans="1:34" x14ac:dyDescent="0.35">
      <c r="B10" s="123">
        <v>3</v>
      </c>
      <c r="C10" s="125">
        <v>2</v>
      </c>
      <c r="D10" s="125">
        <v>10</v>
      </c>
      <c r="E10" s="123">
        <f>('humedad a tiempo t Sec nat'!E10-'masa secado al natural'!$AK10)</f>
        <v>2.25</v>
      </c>
      <c r="F10" s="123">
        <f>('humedad a tiempo t Sec nat'!F10-'masa secado al natural'!$AK10)</f>
        <v>1.75</v>
      </c>
      <c r="G10" s="123">
        <f>('humedad a tiempo t Sec nat'!G10-'masa secado al natural'!$AK10)</f>
        <v>1.3749999999999998</v>
      </c>
      <c r="H10" s="123">
        <f>('humedad a tiempo t Sec nat'!H10-'masa secado al natural'!$AK10)</f>
        <v>1</v>
      </c>
      <c r="I10" s="123">
        <f>('humedad a tiempo t Sec nat'!I10-'masa secado al natural'!$AK10)</f>
        <v>0.625</v>
      </c>
      <c r="J10" s="123">
        <f>('humedad a tiempo t Sec nat'!J10-'masa secado al natural'!$AK10)</f>
        <v>0.49999999999999989</v>
      </c>
      <c r="K10" s="123">
        <f>('humedad a tiempo t Sec nat'!K10-'masa secado al natural'!$AK10)</f>
        <v>0.37500000000000006</v>
      </c>
      <c r="L10" s="123">
        <f>('humedad a tiempo t Sec nat'!L10-'masa secado al natural'!$AK10)</f>
        <v>0.24999999999999994</v>
      </c>
      <c r="M10" s="123">
        <f>('humedad a tiempo t Sec nat'!M10-'masa secado al natural'!$AK10)</f>
        <v>0.24999999999999994</v>
      </c>
      <c r="N10" s="123">
        <f>('humedad a tiempo t Sec nat'!N10-'masa secado al natural'!$AK10)</f>
        <v>0.24999999999999994</v>
      </c>
      <c r="O10" s="123">
        <f>('humedad a tiempo t Sec nat'!O10-'masa secado al natural'!$AK10)</f>
        <v>0.24999999999999994</v>
      </c>
      <c r="P10" s="123">
        <f>('humedad a tiempo t Sec nat'!P10-'masa secado al natural'!$AK10)</f>
        <v>0.24999999999999994</v>
      </c>
      <c r="Q10" s="123">
        <f>('humedad a tiempo t Sec nat'!Q10-'masa secado al natural'!$AK10)</f>
        <v>0.24999999999999994</v>
      </c>
      <c r="R10" s="123">
        <f>('humedad a tiempo t Sec nat'!R10-'masa secado al natural'!$AK10)</f>
        <v>0</v>
      </c>
      <c r="S10" s="123">
        <f>('humedad a tiempo t Sec nat'!S10-'masa secado al natural'!$AK10)</f>
        <v>0.12499999999999997</v>
      </c>
      <c r="T10" s="123">
        <f>('humedad a tiempo t Sec nat'!T10-'masa secado al natural'!$AK10)</f>
        <v>0.12499999999999997</v>
      </c>
      <c r="U10" s="123">
        <f>('humedad a tiempo t Sec nat'!U10-'masa secado al natural'!$AK10)</f>
        <v>0.12499999999999997</v>
      </c>
      <c r="V10" s="123">
        <f>('humedad a tiempo t Sec nat'!V10-'masa secado al natural'!$AK10)</f>
        <v>0.12499999999999997</v>
      </c>
      <c r="W10" s="123">
        <f>('humedad a tiempo t Sec nat'!W10-'masa secado al natural'!$AK10)</f>
        <v>0.12499999999999997</v>
      </c>
      <c r="X10" s="123">
        <f>('humedad a tiempo t Sec nat'!X10-'masa secado al natural'!$AK10)</f>
        <v>0.12499999999999997</v>
      </c>
      <c r="Y10" s="123">
        <f>('humedad a tiempo t Sec nat'!Y10-'masa secado al natural'!$AK10)</f>
        <v>0.12499999999999997</v>
      </c>
      <c r="Z10" s="123">
        <f>('humedad a tiempo t Sec nat'!Z10-'masa secado al natural'!$AK10)</f>
        <v>0.12499999999999997</v>
      </c>
      <c r="AA10" s="123">
        <f>('humedad a tiempo t Sec nat'!AA10-'masa secado al natural'!$AK10)</f>
        <v>0.12499999999999997</v>
      </c>
      <c r="AB10" s="123">
        <f>('humedad a tiempo t Sec nat'!AB10-'masa secado al natural'!$AK10)</f>
        <v>0.12499999999999997</v>
      </c>
      <c r="AC10" s="123">
        <f>('humedad a tiempo t Sec nat'!AC10-'masa secado al natural'!$AK10)</f>
        <v>0.12499999999999997</v>
      </c>
      <c r="AD10" s="123">
        <f>('humedad a tiempo t Sec nat'!AD10-'masa secado al natural'!$AK10)</f>
        <v>0.12499999999999997</v>
      </c>
      <c r="AE10" s="123">
        <f>('humedad a tiempo t Sec nat'!AE10-'masa secado al natural'!$AK10)</f>
        <v>0.12499999999999997</v>
      </c>
      <c r="AF10" s="123">
        <f>('humedad a tiempo t Sec nat'!AF10-'masa secado al natural'!$AK10)</f>
        <v>0.12499999999999997</v>
      </c>
      <c r="AG10" s="123">
        <f>('humedad a tiempo t Sec nat'!AG10-'masa secado al natural'!$AK10)</f>
        <v>0.12499999999999997</v>
      </c>
      <c r="AH10" s="123">
        <f>('humedad a tiempo t Sec nat'!AH10-'masa secado al natural'!$AK10)</f>
        <v>0.12499999999999997</v>
      </c>
    </row>
    <row r="11" spans="1:34" x14ac:dyDescent="0.35">
      <c r="B11" s="123">
        <v>1</v>
      </c>
      <c r="C11" s="125">
        <v>3</v>
      </c>
      <c r="D11" s="125">
        <v>10</v>
      </c>
      <c r="E11" s="123">
        <f>('humedad a tiempo t Sec nat'!E11-'masa secado al natural'!$AK11)</f>
        <v>1.5333333333333332</v>
      </c>
      <c r="F11" s="123">
        <f>('humedad a tiempo t Sec nat'!F11-'masa secado al natural'!$AK11)</f>
        <v>1.5333333333333332</v>
      </c>
      <c r="G11" s="123">
        <f>('humedad a tiempo t Sec nat'!G11-'masa secado al natural'!$AK11)</f>
        <v>1.2666666666666666</v>
      </c>
      <c r="H11" s="123">
        <f>('humedad a tiempo t Sec nat'!H11-'masa secado al natural'!$AK11)</f>
        <v>1.2666666666666666</v>
      </c>
      <c r="I11" s="123">
        <f>('humedad a tiempo t Sec nat'!I11-'masa secado al natural'!$AK11)</f>
        <v>1.1333333333333335</v>
      </c>
      <c r="J11" s="123">
        <f>('humedad a tiempo t Sec nat'!J11-'masa secado al natural'!$AK11)</f>
        <v>0.86666666666666659</v>
      </c>
      <c r="K11" s="123">
        <f>('humedad a tiempo t Sec nat'!K11-'masa secado al natural'!$AK11)</f>
        <v>0.73333333333333339</v>
      </c>
      <c r="L11" s="123">
        <f>('humedad a tiempo t Sec nat'!L11-'masa secado al natural'!$AK11)</f>
        <v>0.6</v>
      </c>
      <c r="M11" s="123">
        <f>('humedad a tiempo t Sec nat'!M11-'masa secado al natural'!$AK11)</f>
        <v>0.46666666666666679</v>
      </c>
      <c r="N11" s="123">
        <f>('humedad a tiempo t Sec nat'!N11-'masa secado al natural'!$AK11)</f>
        <v>0.32</v>
      </c>
      <c r="O11" s="123">
        <f>('humedad a tiempo t Sec nat'!O11-'masa secado al natural'!$AK11)</f>
        <v>0.14666666666666664</v>
      </c>
      <c r="P11" s="123">
        <f>('humedad a tiempo t Sec nat'!P11-'masa secado al natural'!$AK11)</f>
        <v>0.16</v>
      </c>
      <c r="Q11" s="123">
        <f>('humedad a tiempo t Sec nat'!Q11-'masa secado al natural'!$AK11)</f>
        <v>0</v>
      </c>
      <c r="R11" s="123">
        <f>('humedad a tiempo t Sec nat'!R11-'masa secado al natural'!$AK11)</f>
        <v>9.3333333333333268E-2</v>
      </c>
      <c r="S11" s="123">
        <f>('humedad a tiempo t Sec nat'!S11-'masa secado al natural'!$AK11)</f>
        <v>0.20000000000000004</v>
      </c>
      <c r="T11" s="123">
        <f>('humedad a tiempo t Sec nat'!T11-'masa secado al natural'!$AK11)</f>
        <v>0.17333333333333334</v>
      </c>
      <c r="U11" s="123">
        <f>('humedad a tiempo t Sec nat'!U11-'masa secado al natural'!$AK11)</f>
        <v>0.14666666666666664</v>
      </c>
      <c r="V11" s="123">
        <f>('humedad a tiempo t Sec nat'!V11-'masa secado al natural'!$AK11)</f>
        <v>0.1333333333333333</v>
      </c>
      <c r="W11" s="123">
        <f>('humedad a tiempo t Sec nat'!W11-'masa secado al natural'!$AK11)</f>
        <v>6.6666666666666721E-2</v>
      </c>
      <c r="X11" s="123">
        <f>('humedad a tiempo t Sec nat'!X11-'masa secado al natural'!$AK11)</f>
        <v>6.6666666666666721E-2</v>
      </c>
      <c r="Y11" s="123">
        <f>('humedad a tiempo t Sec nat'!Y11-'masa secado al natural'!$AK11)</f>
        <v>1.3333333333333345E-2</v>
      </c>
      <c r="Z11" s="123">
        <f>('humedad a tiempo t Sec nat'!Z11-'masa secado al natural'!$AK11)</f>
        <v>1.3333333333333345E-2</v>
      </c>
      <c r="AA11" s="123">
        <f>('humedad a tiempo t Sec nat'!AA11-'masa secado al natural'!$AK11)</f>
        <v>0</v>
      </c>
      <c r="AB11" s="123">
        <f>('humedad a tiempo t Sec nat'!AB11-'masa secado al natural'!$AK11)</f>
        <v>0</v>
      </c>
      <c r="AC11" s="123">
        <f>('humedad a tiempo t Sec nat'!AC11-'masa secado al natural'!$AK11)</f>
        <v>0</v>
      </c>
      <c r="AD11" s="123">
        <f>('humedad a tiempo t Sec nat'!AD11-'masa secado al natural'!$AK11)</f>
        <v>0</v>
      </c>
      <c r="AE11" s="123">
        <f>('humedad a tiempo t Sec nat'!AE11-'masa secado al natural'!$AK11)</f>
        <v>0</v>
      </c>
      <c r="AF11" s="123">
        <f>('humedad a tiempo t Sec nat'!AF11-'masa secado al natural'!$AK11)</f>
        <v>0</v>
      </c>
      <c r="AG11" s="123">
        <f>('humedad a tiempo t Sec nat'!AG11-'masa secado al natural'!$AK11)</f>
        <v>0</v>
      </c>
      <c r="AH11" s="123">
        <f>('humedad a tiempo t Sec nat'!AH11-'masa secado al natural'!$AK11)</f>
        <v>0</v>
      </c>
    </row>
    <row r="12" spans="1:34" x14ac:dyDescent="0.35">
      <c r="B12" s="123">
        <v>2</v>
      </c>
      <c r="C12" s="125">
        <v>3</v>
      </c>
      <c r="D12" s="125">
        <v>10</v>
      </c>
      <c r="E12" s="123">
        <f>('humedad a tiempo t Sec nat'!E12-'masa secado al natural'!$AK12)</f>
        <v>2.6</v>
      </c>
      <c r="F12" s="123">
        <f>('humedad a tiempo t Sec nat'!F12-'masa secado al natural'!$AK12)</f>
        <v>2.6</v>
      </c>
      <c r="G12" s="123">
        <f>('humedad a tiempo t Sec nat'!G12-'masa secado al natural'!$AK12)</f>
        <v>2</v>
      </c>
      <c r="H12" s="123">
        <f>('humedad a tiempo t Sec nat'!H12-'masa secado al natural'!$AK12)</f>
        <v>1.2000000000000002</v>
      </c>
      <c r="I12" s="123">
        <f>('humedad a tiempo t Sec nat'!I12-'masa secado al natural'!$AK12)</f>
        <v>0.8</v>
      </c>
      <c r="J12" s="123">
        <f>('humedad a tiempo t Sec nat'!J12-'masa secado al natural'!$AK12)</f>
        <v>0.60000000000000009</v>
      </c>
      <c r="K12" s="123">
        <f>('humedad a tiempo t Sec nat'!K12-'masa secado al natural'!$AK12)</f>
        <v>0.8</v>
      </c>
      <c r="L12" s="123">
        <f>('humedad a tiempo t Sec nat'!L12-'masa secado al natural'!$AK12)</f>
        <v>0.8</v>
      </c>
      <c r="M12" s="123">
        <f>('humedad a tiempo t Sec nat'!M12-'masa secado al natural'!$AK12)</f>
        <v>0.8</v>
      </c>
      <c r="N12" s="123">
        <f>('humedad a tiempo t Sec nat'!N12-'masa secado al natural'!$AK12)</f>
        <v>0.8</v>
      </c>
      <c r="O12" s="123">
        <f>('humedad a tiempo t Sec nat'!O12-'masa secado al natural'!$AK12)</f>
        <v>0.8</v>
      </c>
      <c r="P12" s="123">
        <f>('humedad a tiempo t Sec nat'!P12-'masa secado al natural'!$AK12)</f>
        <v>0.60000000000000009</v>
      </c>
      <c r="Q12" s="123">
        <f>('humedad a tiempo t Sec nat'!Q12-'masa secado al natural'!$AK12)</f>
        <v>0.60000000000000009</v>
      </c>
      <c r="R12" s="123">
        <f>('humedad a tiempo t Sec nat'!R12-'masa secado al natural'!$AK12)</f>
        <v>0.60000000000000009</v>
      </c>
      <c r="S12" s="123">
        <f>('humedad a tiempo t Sec nat'!S12-'masa secado al natural'!$AK12)</f>
        <v>0.19999999999999996</v>
      </c>
      <c r="T12" s="123">
        <f>('humedad a tiempo t Sec nat'!T12-'masa secado al natural'!$AK12)</f>
        <v>0.19999999999999996</v>
      </c>
      <c r="U12" s="123">
        <f>('humedad a tiempo t Sec nat'!U12-'masa secado al natural'!$AK12)</f>
        <v>0.39999999999999991</v>
      </c>
      <c r="V12" s="123">
        <f>('humedad a tiempo t Sec nat'!V12-'masa secado al natural'!$AK12)</f>
        <v>0</v>
      </c>
      <c r="W12" s="123">
        <f>('humedad a tiempo t Sec nat'!W12-'masa secado al natural'!$AK12)</f>
        <v>0</v>
      </c>
      <c r="X12" s="123">
        <f>('humedad a tiempo t Sec nat'!X12-'masa secado al natural'!$AK12)</f>
        <v>0</v>
      </c>
      <c r="Y12" s="123">
        <f>('humedad a tiempo t Sec nat'!Y12-'masa secado al natural'!$AK12)</f>
        <v>0</v>
      </c>
      <c r="Z12" s="123">
        <f>('humedad a tiempo t Sec nat'!Z12-'masa secado al natural'!$AK12)</f>
        <v>0.19999999999999996</v>
      </c>
      <c r="AA12" s="123">
        <f>('humedad a tiempo t Sec nat'!AA12-'masa secado al natural'!$AK12)</f>
        <v>0.39999999999999991</v>
      </c>
      <c r="AB12" s="123">
        <f>('humedad a tiempo t Sec nat'!AB12-'masa secado al natural'!$AK12)</f>
        <v>0.39999999999999991</v>
      </c>
      <c r="AC12" s="123">
        <f>('humedad a tiempo t Sec nat'!AC12-'masa secado al natural'!$AK12)</f>
        <v>0.19999999999999996</v>
      </c>
      <c r="AD12" s="123">
        <f>('humedad a tiempo t Sec nat'!AD12-'masa secado al natural'!$AK12)</f>
        <v>0.19999999999999996</v>
      </c>
      <c r="AE12" s="123">
        <f>('humedad a tiempo t Sec nat'!AE12-'masa secado al natural'!$AK12)</f>
        <v>0.19999999999999996</v>
      </c>
      <c r="AF12" s="123">
        <f>('humedad a tiempo t Sec nat'!AF12-'masa secado al natural'!$AK12)</f>
        <v>0.19999999999999996</v>
      </c>
      <c r="AG12" s="123">
        <f>('humedad a tiempo t Sec nat'!AG12-'masa secado al natural'!$AK12)</f>
        <v>0.39999999999999991</v>
      </c>
      <c r="AH12" s="123">
        <f>('humedad a tiempo t Sec nat'!AH12-'masa secado al natural'!$AK12)</f>
        <v>0.19999999999999996</v>
      </c>
    </row>
    <row r="13" spans="1:34" x14ac:dyDescent="0.35">
      <c r="B13" s="123">
        <v>3</v>
      </c>
      <c r="C13" s="125">
        <v>3</v>
      </c>
      <c r="D13" s="125">
        <v>10</v>
      </c>
      <c r="E13" s="123">
        <f>('humedad a tiempo t Sec nat'!E13-'masa secado al natural'!$AK13)</f>
        <v>2.4</v>
      </c>
      <c r="F13" s="123">
        <f>('humedad a tiempo t Sec nat'!F13-'masa secado al natural'!$AK13)</f>
        <v>2.2000000000000002</v>
      </c>
      <c r="G13" s="123">
        <f>('humedad a tiempo t Sec nat'!G13-'masa secado al natural'!$AK13)</f>
        <v>1.6</v>
      </c>
      <c r="H13" s="123">
        <f>('humedad a tiempo t Sec nat'!H13-'masa secado al natural'!$AK13)</f>
        <v>1.5</v>
      </c>
      <c r="I13" s="123">
        <f>('humedad a tiempo t Sec nat'!I13-'masa secado al natural'!$AK13)</f>
        <v>1.2200000000000002</v>
      </c>
      <c r="J13" s="123">
        <f>('humedad a tiempo t Sec nat'!J13-'masa secado al natural'!$AK13)</f>
        <v>0.7</v>
      </c>
      <c r="K13" s="123">
        <f>('humedad a tiempo t Sec nat'!K13-'masa secado al natural'!$AK13)</f>
        <v>0.8</v>
      </c>
      <c r="L13" s="123">
        <f>('humedad a tiempo t Sec nat'!L13-'masa secado al natural'!$AK13)</f>
        <v>0.72</v>
      </c>
      <c r="M13" s="123">
        <f>('humedad a tiempo t Sec nat'!M13-'masa secado al natural'!$AK13)</f>
        <v>0.39999999999999991</v>
      </c>
      <c r="N13" s="123">
        <f>('humedad a tiempo t Sec nat'!N13-'masa secado al natural'!$AK13)</f>
        <v>0.19999999999999996</v>
      </c>
      <c r="O13" s="123">
        <f>('humedad a tiempo t Sec nat'!O13-'masa secado al natural'!$AK13)</f>
        <v>0.17999999999999994</v>
      </c>
      <c r="P13" s="123">
        <f>('humedad a tiempo t Sec nat'!P13-'masa secado al natural'!$AK13)</f>
        <v>0</v>
      </c>
      <c r="Q13" s="123">
        <f>('humedad a tiempo t Sec nat'!Q13-'masa secado al natural'!$AK13)</f>
        <v>0.19999999999999996</v>
      </c>
      <c r="R13" s="123">
        <f>('humedad a tiempo t Sec nat'!R13-'masa secado al natural'!$AK13)</f>
        <v>0.39999999999999991</v>
      </c>
      <c r="S13" s="123">
        <f>('humedad a tiempo t Sec nat'!S13-'masa secado al natural'!$AK13)</f>
        <v>0.19999999999999996</v>
      </c>
      <c r="T13" s="123">
        <f>('humedad a tiempo t Sec nat'!T13-'masa secado al natural'!$AK13)</f>
        <v>0.21999999999999997</v>
      </c>
      <c r="U13" s="123">
        <f>('humedad a tiempo t Sec nat'!U13-'masa secado al natural'!$AK13)</f>
        <v>0.19999999999999996</v>
      </c>
      <c r="V13" s="123">
        <f>('humedad a tiempo t Sec nat'!V13-'masa secado al natural'!$AK13)</f>
        <v>0.17999999999999994</v>
      </c>
      <c r="W13" s="123">
        <f>('humedad a tiempo t Sec nat'!W13-'masa secado al natural'!$AK13)</f>
        <v>0</v>
      </c>
      <c r="X13" s="123">
        <f>('humedad a tiempo t Sec nat'!X13-'masa secado al natural'!$AK13)</f>
        <v>8.0000000000000071E-2</v>
      </c>
      <c r="Y13" s="123">
        <f>('humedad a tiempo t Sec nat'!Y13-'masa secado al natural'!$AK13)</f>
        <v>0</v>
      </c>
      <c r="Z13" s="123">
        <f>('humedad a tiempo t Sec nat'!Z13-'masa secado al natural'!$AK13)</f>
        <v>0.10000000000000009</v>
      </c>
      <c r="AA13" s="123">
        <f>('humedad a tiempo t Sec nat'!AA13-'masa secado al natural'!$AK13)</f>
        <v>0.19999999999999996</v>
      </c>
      <c r="AB13" s="123">
        <f>('humedad a tiempo t Sec nat'!AB13-'masa secado al natural'!$AK13)</f>
        <v>0.19999999999999996</v>
      </c>
      <c r="AC13" s="123">
        <f>('humedad a tiempo t Sec nat'!AC13-'masa secado al natural'!$AK13)</f>
        <v>0</v>
      </c>
      <c r="AD13" s="123">
        <f>('humedad a tiempo t Sec nat'!AD13-'masa secado al natural'!$AK13)</f>
        <v>0</v>
      </c>
      <c r="AE13" s="123">
        <f>('humedad a tiempo t Sec nat'!AE13-'masa secado al natural'!$AK13)</f>
        <v>0</v>
      </c>
      <c r="AF13" s="123">
        <f>('humedad a tiempo t Sec nat'!AF13-'masa secado al natural'!$AK13)</f>
        <v>0</v>
      </c>
      <c r="AG13" s="123">
        <f>('humedad a tiempo t Sec nat'!AG13-'masa secado al natural'!$AK13)</f>
        <v>0</v>
      </c>
      <c r="AH13" s="123">
        <f>('humedad a tiempo t Sec nat'!AH13-'masa secado al natural'!$AK13)</f>
        <v>0</v>
      </c>
    </row>
    <row r="14" spans="1:34" x14ac:dyDescent="0.35">
      <c r="B14" s="127">
        <v>1</v>
      </c>
      <c r="C14" s="128">
        <v>1</v>
      </c>
      <c r="D14" s="128">
        <v>20</v>
      </c>
      <c r="E14" s="127">
        <f>('humedad a tiempo t Sec nat'!E14-'masa secado al natural'!$AK14)</f>
        <v>2.9444444444444442</v>
      </c>
      <c r="F14" s="127">
        <f>('humedad a tiempo t Sec nat'!F14-'masa secado al natural'!$AK14)</f>
        <v>2.4444444444444446</v>
      </c>
      <c r="G14" s="127">
        <f>('humedad a tiempo t Sec nat'!G14-'masa secado al natural'!$AK14)</f>
        <v>1.7222222222222225</v>
      </c>
      <c r="H14" s="127">
        <f>('humedad a tiempo t Sec nat'!H14-'masa secado al natural'!$AK14)</f>
        <v>1.1666666666666665</v>
      </c>
      <c r="I14" s="127">
        <f>('humedad a tiempo t Sec nat'!I14-'masa secado al natural'!$AK14)</f>
        <v>0.88888888888888884</v>
      </c>
      <c r="J14" s="127">
        <f>('humedad a tiempo t Sec nat'!J14-'masa secado al natural'!$AK14)</f>
        <v>0.72222222222222221</v>
      </c>
      <c r="K14" s="127">
        <f>('humedad a tiempo t Sec nat'!K14-'masa secado al natural'!$AK14)</f>
        <v>0.61111111111111105</v>
      </c>
      <c r="L14" s="127">
        <f>('humedad a tiempo t Sec nat'!L14-'masa secado al natural'!$AK14)</f>
        <v>0.33333333333333326</v>
      </c>
      <c r="M14" s="127">
        <f>('humedad a tiempo t Sec nat'!M14-'masa secado al natural'!$AK14)</f>
        <v>0.22222222222222229</v>
      </c>
      <c r="N14" s="127">
        <f>('humedad a tiempo t Sec nat'!N14-'masa secado al natural'!$AK14)</f>
        <v>0.27777777777777762</v>
      </c>
      <c r="O14" s="127">
        <f>('humedad a tiempo t Sec nat'!O14-'masa secado al natural'!$AK14)</f>
        <v>0.22222222222222229</v>
      </c>
      <c r="P14" s="127">
        <f>('humedad a tiempo t Sec nat'!P14-'masa secado al natural'!$AK14)</f>
        <v>0.16666666666666669</v>
      </c>
      <c r="Q14" s="127">
        <f>('humedad a tiempo t Sec nat'!Q14-'masa secado al natural'!$AK14)</f>
        <v>0</v>
      </c>
      <c r="R14" s="127">
        <f>('humedad a tiempo t Sec nat'!R14-'masa secado al natural'!$AK14)</f>
        <v>0.11111111111111108</v>
      </c>
      <c r="S14" s="127">
        <f>('humedad a tiempo t Sec nat'!S14-'masa secado al natural'!$AK14)</f>
        <v>0.11111111111111108</v>
      </c>
      <c r="T14" s="127">
        <f>('humedad a tiempo t Sec nat'!T14-'masa secado al natural'!$AK14)</f>
        <v>0.22222222222222229</v>
      </c>
      <c r="U14" s="127">
        <f>('humedad a tiempo t Sec nat'!U14-'masa secado al natural'!$AK14)</f>
        <v>0.11111111111111108</v>
      </c>
      <c r="V14" s="127">
        <f>('humedad a tiempo t Sec nat'!V14-'masa secado al natural'!$AK14)</f>
        <v>5.5555555555555483E-2</v>
      </c>
      <c r="W14" s="127">
        <f>('humedad a tiempo t Sec nat'!W14-'masa secado al natural'!$AK14)</f>
        <v>0</v>
      </c>
      <c r="X14" s="127">
        <f>('humedad a tiempo t Sec nat'!X14-'masa secado al natural'!$AK14)</f>
        <v>5.5555555555555483E-2</v>
      </c>
      <c r="Y14" s="127">
        <f>('humedad a tiempo t Sec nat'!Y14-'masa secado al natural'!$AK14)</f>
        <v>0.16666666666666669</v>
      </c>
      <c r="Z14" s="127">
        <f>('humedad a tiempo t Sec nat'!Z14-'masa secado al natural'!$AK14)</f>
        <v>0.16666666666666669</v>
      </c>
      <c r="AA14" s="127">
        <f>('humedad a tiempo t Sec nat'!AA14-'masa secado al natural'!$AK14)</f>
        <v>0.16666666666666669</v>
      </c>
      <c r="AB14" s="127">
        <f>('humedad a tiempo t Sec nat'!AB14-'masa secado al natural'!$AK14)</f>
        <v>0.11111111111111108</v>
      </c>
      <c r="AC14" s="127">
        <f>('humedad a tiempo t Sec nat'!AC14-'masa secado al natural'!$AK14)</f>
        <v>0.11111111111111108</v>
      </c>
      <c r="AD14" s="127">
        <f>('humedad a tiempo t Sec nat'!AD14-'masa secado al natural'!$AK14)</f>
        <v>0.11111111111111108</v>
      </c>
      <c r="AE14" s="127">
        <f>('humedad a tiempo t Sec nat'!AE14-'masa secado al natural'!$AK14)</f>
        <v>5.5555555555555483E-2</v>
      </c>
      <c r="AF14" s="127">
        <f>('humedad a tiempo t Sec nat'!AF14-'masa secado al natural'!$AK14)</f>
        <v>0.11111111111111108</v>
      </c>
      <c r="AG14" s="127">
        <f>('humedad a tiempo t Sec nat'!AG14-'masa secado al natural'!$AK14)</f>
        <v>0.16666666666666669</v>
      </c>
      <c r="AH14" s="127">
        <f>('humedad a tiempo t Sec nat'!AH14-'masa secado al natural'!$AK14)</f>
        <v>0.27777777777777762</v>
      </c>
    </row>
    <row r="15" spans="1:34" x14ac:dyDescent="0.35">
      <c r="B15" s="127">
        <v>2</v>
      </c>
      <c r="C15" s="128">
        <v>1</v>
      </c>
      <c r="D15" s="128">
        <v>20</v>
      </c>
      <c r="E15" s="127">
        <f>('humedad a tiempo t Sec nat'!E15-'masa secado al natural'!$AK15)</f>
        <v>3.5333333333333332</v>
      </c>
      <c r="F15" s="127">
        <f>('humedad a tiempo t Sec nat'!F15-'masa secado al natural'!$AK15)</f>
        <v>2.7333333333333329</v>
      </c>
      <c r="G15" s="127">
        <f>('humedad a tiempo t Sec nat'!G15-'masa secado al natural'!$AK15)</f>
        <v>1.8</v>
      </c>
      <c r="H15" s="127">
        <f>('humedad a tiempo t Sec nat'!H15-'masa secado al natural'!$AK15)</f>
        <v>0.93333333333333324</v>
      </c>
      <c r="I15" s="127">
        <f>('humedad a tiempo t Sec nat'!I15-'masa secado al natural'!$AK15)</f>
        <v>0.86666666666666659</v>
      </c>
      <c r="J15" s="127">
        <f>('humedad a tiempo t Sec nat'!J15-'masa secado al natural'!$AK15)</f>
        <v>0.80000000000000016</v>
      </c>
      <c r="K15" s="127">
        <f>('humedad a tiempo t Sec nat'!K15-'masa secado al natural'!$AK15)</f>
        <v>0.6</v>
      </c>
      <c r="L15" s="127">
        <f>('humedad a tiempo t Sec nat'!L15-'masa secado al natural'!$AK15)</f>
        <v>0.33333333333333331</v>
      </c>
      <c r="M15" s="127">
        <f>('humedad a tiempo t Sec nat'!M15-'masa secado al natural'!$AK15)</f>
        <v>0.26666666666666661</v>
      </c>
      <c r="N15" s="127">
        <f>('humedad a tiempo t Sec nat'!N15-'masa secado al natural'!$AK15)</f>
        <v>0.20000000000000004</v>
      </c>
      <c r="O15" s="127">
        <f>('humedad a tiempo t Sec nat'!O15-'masa secado al natural'!$AK15)</f>
        <v>0.1333333333333333</v>
      </c>
      <c r="P15" s="127">
        <f>('humedad a tiempo t Sec nat'!P15-'masa secado al natural'!$AK15)</f>
        <v>6.6666666666666721E-2</v>
      </c>
      <c r="Q15" s="127">
        <f>('humedad a tiempo t Sec nat'!Q15-'masa secado al natural'!$AK15)</f>
        <v>0</v>
      </c>
      <c r="R15" s="127">
        <f>('humedad a tiempo t Sec nat'!R15-'masa secado al natural'!$AK15)</f>
        <v>0</v>
      </c>
      <c r="S15" s="127">
        <f>('humedad a tiempo t Sec nat'!S15-'masa secado al natural'!$AK15)</f>
        <v>0</v>
      </c>
      <c r="T15" s="127">
        <f>('humedad a tiempo t Sec nat'!T15-'masa secado al natural'!$AK15)</f>
        <v>0.1333333333333333</v>
      </c>
      <c r="U15" s="127">
        <f>('humedad a tiempo t Sec nat'!U15-'masa secado al natural'!$AK15)</f>
        <v>0</v>
      </c>
      <c r="V15" s="127">
        <f>('humedad a tiempo t Sec nat'!V15-'masa secado al natural'!$AK15)</f>
        <v>0</v>
      </c>
      <c r="W15" s="127">
        <f>('humedad a tiempo t Sec nat'!W15-'masa secado al natural'!$AK15)</f>
        <v>0</v>
      </c>
      <c r="X15" s="127">
        <f>('humedad a tiempo t Sec nat'!X15-'masa secado al natural'!$AK15)</f>
        <v>0</v>
      </c>
      <c r="Y15" s="127">
        <f>('humedad a tiempo t Sec nat'!Y15-'masa secado al natural'!$AK15)</f>
        <v>6.6666666666666721E-2</v>
      </c>
      <c r="Z15" s="127">
        <f>('humedad a tiempo t Sec nat'!Z15-'masa secado al natural'!$AK15)</f>
        <v>0.1333333333333333</v>
      </c>
      <c r="AA15" s="127">
        <f>('humedad a tiempo t Sec nat'!AA15-'masa secado al natural'!$AK15)</f>
        <v>6.6666666666666721E-2</v>
      </c>
      <c r="AB15" s="127">
        <f>('humedad a tiempo t Sec nat'!AB15-'masa secado al natural'!$AK15)</f>
        <v>6.6666666666666721E-2</v>
      </c>
      <c r="AC15" s="127">
        <f>('humedad a tiempo t Sec nat'!AC15-'masa secado al natural'!$AK15)</f>
        <v>0</v>
      </c>
      <c r="AD15" s="127">
        <f>('humedad a tiempo t Sec nat'!AD15-'masa secado al natural'!$AK15)</f>
        <v>0</v>
      </c>
      <c r="AE15" s="127">
        <f>('humedad a tiempo t Sec nat'!AE15-'masa secado al natural'!$AK15)</f>
        <v>0</v>
      </c>
      <c r="AF15" s="127">
        <f>('humedad a tiempo t Sec nat'!AF15-'masa secado al natural'!$AK15)</f>
        <v>0</v>
      </c>
      <c r="AG15" s="127">
        <f>('humedad a tiempo t Sec nat'!AG15-'masa secado al natural'!$AK15)</f>
        <v>0</v>
      </c>
      <c r="AH15" s="127">
        <f>('humedad a tiempo t Sec nat'!AH15-'masa secado al natural'!$AK15)</f>
        <v>6.6666666666666721E-2</v>
      </c>
    </row>
    <row r="16" spans="1:34" x14ac:dyDescent="0.35">
      <c r="B16" s="127">
        <v>3</v>
      </c>
      <c r="C16" s="128">
        <v>1</v>
      </c>
      <c r="D16" s="128">
        <v>20</v>
      </c>
      <c r="E16" s="127">
        <f>('humedad a tiempo t Sec nat'!E16-'masa secado al natural'!$AK16)</f>
        <v>3.1333333333333333</v>
      </c>
      <c r="F16" s="127">
        <f>('humedad a tiempo t Sec nat'!F16-'masa secado al natural'!$AK16)</f>
        <v>2.3333333333333335</v>
      </c>
      <c r="G16" s="127">
        <f>('humedad a tiempo t Sec nat'!G16-'masa secado al natural'!$AK16)</f>
        <v>1.7333333333333332</v>
      </c>
      <c r="H16" s="127">
        <f>('humedad a tiempo t Sec nat'!H16-'masa secado al natural'!$AK16)</f>
        <v>0.93333333333333324</v>
      </c>
      <c r="I16" s="127">
        <f>('humedad a tiempo t Sec nat'!I16-'masa secado al natural'!$AK16)</f>
        <v>0.80000000000000016</v>
      </c>
      <c r="J16" s="127">
        <f>('humedad a tiempo t Sec nat'!J16-'masa secado al natural'!$AK16)</f>
        <v>0.73333333333333339</v>
      </c>
      <c r="K16" s="127">
        <f>('humedad a tiempo t Sec nat'!K16-'masa secado al natural'!$AK16)</f>
        <v>0.6</v>
      </c>
      <c r="L16" s="127">
        <f>('humedad a tiempo t Sec nat'!L16-'masa secado al natural'!$AK16)</f>
        <v>0.46666666666666679</v>
      </c>
      <c r="M16" s="127">
        <f>('humedad a tiempo t Sec nat'!M16-'masa secado al natural'!$AK16)</f>
        <v>0.40000000000000008</v>
      </c>
      <c r="N16" s="127">
        <f>('humedad a tiempo t Sec nat'!N16-'masa secado al natural'!$AK16)</f>
        <v>0.33333333333333331</v>
      </c>
      <c r="O16" s="127">
        <f>('humedad a tiempo t Sec nat'!O16-'masa secado al natural'!$AK16)</f>
        <v>0.33333333333333331</v>
      </c>
      <c r="P16" s="127">
        <f>('humedad a tiempo t Sec nat'!P16-'masa secado al natural'!$AK16)</f>
        <v>0.26666666666666661</v>
      </c>
      <c r="Q16" s="127">
        <f>('humedad a tiempo t Sec nat'!Q16-'masa secado al natural'!$AK16)</f>
        <v>0.1333333333333333</v>
      </c>
      <c r="R16" s="127">
        <f>('humedad a tiempo t Sec nat'!R16-'masa secado al natural'!$AK16)</f>
        <v>0.20000000000000004</v>
      </c>
      <c r="S16" s="127">
        <f>('humedad a tiempo t Sec nat'!S16-'masa secado al natural'!$AK16)</f>
        <v>0.20000000000000004</v>
      </c>
      <c r="T16" s="127">
        <f>('humedad a tiempo t Sec nat'!T16-'masa secado al natural'!$AK16)</f>
        <v>0.33333333333333331</v>
      </c>
      <c r="U16" s="127">
        <f>('humedad a tiempo t Sec nat'!U16-'masa secado al natural'!$AK16)</f>
        <v>0.20000000000000004</v>
      </c>
      <c r="V16" s="127">
        <f>('humedad a tiempo t Sec nat'!V16-'masa secado al natural'!$AK16)</f>
        <v>0.1333333333333333</v>
      </c>
      <c r="W16" s="127">
        <f>('humedad a tiempo t Sec nat'!W16-'masa secado al natural'!$AK16)</f>
        <v>6.6666666666666721E-2</v>
      </c>
      <c r="X16" s="127">
        <f>('humedad a tiempo t Sec nat'!X16-'masa secado al natural'!$AK16)</f>
        <v>6.6666666666666721E-2</v>
      </c>
      <c r="Y16" s="127">
        <f>('humedad a tiempo t Sec nat'!Y16-'masa secado al natural'!$AK16)</f>
        <v>0.20000000000000004</v>
      </c>
      <c r="Z16" s="127">
        <f>('humedad a tiempo t Sec nat'!Z16-'masa secado al natural'!$AK16)</f>
        <v>0.20000000000000004</v>
      </c>
      <c r="AA16" s="127">
        <f>('humedad a tiempo t Sec nat'!AA16-'masa secado al natural'!$AK16)</f>
        <v>0.1333333333333333</v>
      </c>
      <c r="AB16" s="127">
        <f>('humedad a tiempo t Sec nat'!AB16-'masa secado al natural'!$AK16)</f>
        <v>6.6666666666666721E-2</v>
      </c>
      <c r="AC16" s="127">
        <f>('humedad a tiempo t Sec nat'!AC16-'masa secado al natural'!$AK16)</f>
        <v>0</v>
      </c>
      <c r="AD16" s="127">
        <f>('humedad a tiempo t Sec nat'!AD16-'masa secado al natural'!$AK16)</f>
        <v>0</v>
      </c>
      <c r="AE16" s="127">
        <f>('humedad a tiempo t Sec nat'!AE16-'masa secado al natural'!$AK16)</f>
        <v>0</v>
      </c>
      <c r="AF16" s="127">
        <f>('humedad a tiempo t Sec nat'!AF16-'masa secado al natural'!$AK16)</f>
        <v>0</v>
      </c>
      <c r="AG16" s="127">
        <f>('humedad a tiempo t Sec nat'!AG16-'masa secado al natural'!$AK16)</f>
        <v>6.6666666666666721E-2</v>
      </c>
      <c r="AH16" s="127">
        <f>('humedad a tiempo t Sec nat'!AH16-'masa secado al natural'!$AK16)</f>
        <v>0.20000000000000004</v>
      </c>
    </row>
    <row r="17" spans="2:34" x14ac:dyDescent="0.35">
      <c r="B17" s="127">
        <v>1</v>
      </c>
      <c r="C17" s="128">
        <v>2</v>
      </c>
      <c r="D17" s="128">
        <v>20</v>
      </c>
      <c r="E17" s="127">
        <f>('humedad a tiempo t Sec nat'!E17-'masa secado al natural'!$AK17)</f>
        <v>2.84</v>
      </c>
      <c r="F17" s="127">
        <f>('humedad a tiempo t Sec nat'!F17-'masa secado al natural'!$AK17)</f>
        <v>2.4799999999999995</v>
      </c>
      <c r="G17" s="127">
        <f>('humedad a tiempo t Sec nat'!G17-'masa secado al natural'!$AK17)</f>
        <v>1.8800000000000001</v>
      </c>
      <c r="H17" s="127">
        <f>('humedad a tiempo t Sec nat'!H17-'masa secado al natural'!$AK17)</f>
        <v>1.56</v>
      </c>
      <c r="I17" s="127">
        <f>('humedad a tiempo t Sec nat'!I17-'masa secado al natural'!$AK17)</f>
        <v>1.3199999999999998</v>
      </c>
      <c r="J17" s="127">
        <f>('humedad a tiempo t Sec nat'!J17-'masa secado al natural'!$AK17)</f>
        <v>1.2399999999999998</v>
      </c>
      <c r="K17" s="127">
        <f>('humedad a tiempo t Sec nat'!K17-'masa secado al natural'!$AK17)</f>
        <v>1.08</v>
      </c>
      <c r="L17" s="127">
        <f>('humedad a tiempo t Sec nat'!L17-'masa secado al natural'!$AK17)</f>
        <v>0.96000000000000019</v>
      </c>
      <c r="M17" s="127">
        <f>('humedad a tiempo t Sec nat'!M17-'masa secado al natural'!$AK17)</f>
        <v>0.88000000000000012</v>
      </c>
      <c r="N17" s="127">
        <f>('humedad a tiempo t Sec nat'!N17-'masa secado al natural'!$AK17)</f>
        <v>0.72</v>
      </c>
      <c r="O17" s="127">
        <f>('humedad a tiempo t Sec nat'!O17-'masa secado al natural'!$AK17)</f>
        <v>0.6399999999999999</v>
      </c>
      <c r="P17" s="127">
        <f>('humedad a tiempo t Sec nat'!P17-'masa secado al natural'!$AK17)</f>
        <v>0.44000000000000006</v>
      </c>
      <c r="Q17" s="127">
        <f>('humedad a tiempo t Sec nat'!Q17-'masa secado al natural'!$AK17)</f>
        <v>0.2</v>
      </c>
      <c r="R17" s="127">
        <f>('humedad a tiempo t Sec nat'!R17-'masa secado al natural'!$AK17)</f>
        <v>0.11999999999999993</v>
      </c>
      <c r="S17" s="127">
        <f>('humedad a tiempo t Sec nat'!S17-'masa secado al natural'!$AK17)</f>
        <v>4.0000000000000036E-2</v>
      </c>
      <c r="T17" s="127">
        <f>('humedad a tiempo t Sec nat'!T17-'masa secado al natural'!$AK17)</f>
        <v>0.24000000000000005</v>
      </c>
      <c r="U17" s="127">
        <f>('humedad a tiempo t Sec nat'!U17-'masa secado al natural'!$AK17)</f>
        <v>0.11999999999999993</v>
      </c>
      <c r="V17" s="127">
        <f>('humedad a tiempo t Sec nat'!V17-'masa secado al natural'!$AK17)</f>
        <v>0.11999999999999993</v>
      </c>
      <c r="W17" s="127">
        <f>('humedad a tiempo t Sec nat'!W17-'masa secado al natural'!$AK17)</f>
        <v>8.0000000000000071E-2</v>
      </c>
      <c r="X17" s="127">
        <f>('humedad a tiempo t Sec nat'!X17-'masa secado al natural'!$AK17)</f>
        <v>8.0000000000000071E-2</v>
      </c>
      <c r="Y17" s="127">
        <f>('humedad a tiempo t Sec nat'!Y17-'masa secado al natural'!$AK17)</f>
        <v>0.11999999999999993</v>
      </c>
      <c r="Z17" s="127">
        <f>('humedad a tiempo t Sec nat'!Z17-'masa secado al natural'!$AK17)</f>
        <v>0.15999999999999998</v>
      </c>
      <c r="AA17" s="127">
        <f>('humedad a tiempo t Sec nat'!AA17-'masa secado al natural'!$AK17)</f>
        <v>0.15999999999999998</v>
      </c>
      <c r="AB17" s="127">
        <f>('humedad a tiempo t Sec nat'!AB17-'masa secado al natural'!$AK17)</f>
        <v>4.0000000000000036E-2</v>
      </c>
      <c r="AC17" s="127">
        <f>('humedad a tiempo t Sec nat'!AC17-'masa secado al natural'!$AK17)</f>
        <v>0</v>
      </c>
      <c r="AD17" s="127">
        <f>('humedad a tiempo t Sec nat'!AD17-'masa secado al natural'!$AK17)</f>
        <v>0</v>
      </c>
      <c r="AE17" s="127">
        <f>('humedad a tiempo t Sec nat'!AE17-'masa secado al natural'!$AK17)</f>
        <v>0</v>
      </c>
      <c r="AF17" s="127">
        <f>('humedad a tiempo t Sec nat'!AF17-'masa secado al natural'!$AK17)</f>
        <v>4.0000000000000036E-2</v>
      </c>
      <c r="AG17" s="127">
        <f>('humedad a tiempo t Sec nat'!AG17-'masa secado al natural'!$AK17)</f>
        <v>8.0000000000000071E-2</v>
      </c>
      <c r="AH17" s="127">
        <f>('humedad a tiempo t Sec nat'!AH17-'masa secado al natural'!$AK17)</f>
        <v>0.2</v>
      </c>
    </row>
    <row r="18" spans="2:34" x14ac:dyDescent="0.35">
      <c r="B18" s="127">
        <v>2</v>
      </c>
      <c r="C18" s="128">
        <v>2</v>
      </c>
      <c r="D18" s="128">
        <v>20</v>
      </c>
      <c r="E18" s="127">
        <f>('humedad a tiempo t Sec nat'!E18-'masa secado al natural'!$AK18)</f>
        <v>2.1</v>
      </c>
      <c r="F18" s="127">
        <f>('humedad a tiempo t Sec nat'!F18-'masa secado al natural'!$AK18)</f>
        <v>1.7</v>
      </c>
      <c r="G18" s="127">
        <f>('humedad a tiempo t Sec nat'!G18-'masa secado al natural'!$AK18)</f>
        <v>1.2333333333333334</v>
      </c>
      <c r="H18" s="127">
        <f>('humedad a tiempo t Sec nat'!H18-'masa secado al natural'!$AK18)</f>
        <v>0.9</v>
      </c>
      <c r="I18" s="127">
        <f>('humedad a tiempo t Sec nat'!I18-'masa secado al natural'!$AK18)</f>
        <v>0.86666666666666659</v>
      </c>
      <c r="J18" s="127">
        <f>('humedad a tiempo t Sec nat'!J18-'masa secado al natural'!$AK18)</f>
        <v>0.83333333333333337</v>
      </c>
      <c r="K18" s="127">
        <f>('humedad a tiempo t Sec nat'!K18-'masa secado al natural'!$AK18)</f>
        <v>0.73333333333333339</v>
      </c>
      <c r="L18" s="127">
        <f>('humedad a tiempo t Sec nat'!L18-'masa secado al natural'!$AK18)</f>
        <v>0.56666666666666676</v>
      </c>
      <c r="M18" s="127">
        <f>('humedad a tiempo t Sec nat'!M18-'masa secado al natural'!$AK18)</f>
        <v>0.53333333333333321</v>
      </c>
      <c r="N18" s="127">
        <f>('humedad a tiempo t Sec nat'!N18-'masa secado al natural'!$AK18)</f>
        <v>0.40000000000000008</v>
      </c>
      <c r="O18" s="127">
        <f>('humedad a tiempo t Sec nat'!O18-'masa secado al natural'!$AK18)</f>
        <v>0.40000000000000008</v>
      </c>
      <c r="P18" s="127">
        <f>('humedad a tiempo t Sec nat'!P18-'masa secado al natural'!$AK18)</f>
        <v>0.3</v>
      </c>
      <c r="Q18" s="127">
        <f>('humedad a tiempo t Sec nat'!Q18-'masa secado al natural'!$AK18)</f>
        <v>0.1333333333333333</v>
      </c>
      <c r="R18" s="127">
        <f>('humedad a tiempo t Sec nat'!R18-'masa secado al natural'!$AK18)</f>
        <v>0.20000000000000004</v>
      </c>
      <c r="S18" s="127">
        <f>('humedad a tiempo t Sec nat'!S18-'masa secado al natural'!$AK18)</f>
        <v>6.6666666666666721E-2</v>
      </c>
      <c r="T18" s="127">
        <f>('humedad a tiempo t Sec nat'!T18-'masa secado al natural'!$AK18)</f>
        <v>0.26666666666666661</v>
      </c>
      <c r="U18" s="127">
        <f>('humedad a tiempo t Sec nat'!U18-'masa secado al natural'!$AK18)</f>
        <v>0.1333333333333333</v>
      </c>
      <c r="V18" s="127">
        <f>('humedad a tiempo t Sec nat'!V18-'masa secado al natural'!$AK18)</f>
        <v>0.1333333333333333</v>
      </c>
      <c r="W18" s="127">
        <f>('humedad a tiempo t Sec nat'!W18-'masa secado al natural'!$AK18)</f>
        <v>9.9999999999999936E-2</v>
      </c>
      <c r="X18" s="127">
        <f>('humedad a tiempo t Sec nat'!X18-'masa secado al natural'!$AK18)</f>
        <v>6.6666666666666721E-2</v>
      </c>
      <c r="Y18" s="127">
        <f>('humedad a tiempo t Sec nat'!Y18-'masa secado al natural'!$AK18)</f>
        <v>9.9999999999999936E-2</v>
      </c>
      <c r="Z18" s="127">
        <f>('humedad a tiempo t Sec nat'!Z18-'masa secado al natural'!$AK18)</f>
        <v>6.6666666666666721E-2</v>
      </c>
      <c r="AA18" s="127">
        <f>('humedad a tiempo t Sec nat'!AA18-'masa secado al natural'!$AK18)</f>
        <v>6.6666666666666721E-2</v>
      </c>
      <c r="AB18" s="127">
        <f>('humedad a tiempo t Sec nat'!AB18-'masa secado al natural'!$AK18)</f>
        <v>6.6666666666666721E-2</v>
      </c>
      <c r="AC18" s="127">
        <f>('humedad a tiempo t Sec nat'!AC18-'masa secado al natural'!$AK18)</f>
        <v>6.6666666666666721E-2</v>
      </c>
      <c r="AD18" s="127">
        <f>('humedad a tiempo t Sec nat'!AD18-'masa secado al natural'!$AK18)</f>
        <v>6.6666666666666721E-2</v>
      </c>
      <c r="AE18" s="127">
        <f>('humedad a tiempo t Sec nat'!AE18-'masa secado al natural'!$AK18)</f>
        <v>3.3333333333333361E-2</v>
      </c>
      <c r="AF18" s="127">
        <f>('humedad a tiempo t Sec nat'!AF18-'masa secado al natural'!$AK18)</f>
        <v>0</v>
      </c>
      <c r="AG18" s="127">
        <f>('humedad a tiempo t Sec nat'!AG18-'masa secado al natural'!$AK18)</f>
        <v>3.3333333333333361E-2</v>
      </c>
      <c r="AH18" s="127">
        <f>('humedad a tiempo t Sec nat'!AH18-'masa secado al natural'!$AK18)</f>
        <v>0.16666666666666666</v>
      </c>
    </row>
    <row r="19" spans="2:34" x14ac:dyDescent="0.35">
      <c r="B19" s="127">
        <v>3</v>
      </c>
      <c r="C19" s="128">
        <v>2</v>
      </c>
      <c r="D19" s="128">
        <v>20</v>
      </c>
      <c r="E19" s="127">
        <f>('humedad a tiempo t Sec nat'!E19-'masa secado al natural'!$AK19)</f>
        <v>2.5652173913043477</v>
      </c>
      <c r="F19" s="127">
        <f>('humedad a tiempo t Sec nat'!F19-'masa secado al natural'!$AK19)</f>
        <v>1.9130434782608698</v>
      </c>
      <c r="G19" s="127">
        <f>('humedad a tiempo t Sec nat'!G19-'masa secado al natural'!$AK19)</f>
        <v>1.3043478260869565</v>
      </c>
      <c r="H19" s="127">
        <f>('humedad a tiempo t Sec nat'!H19-'masa secado al natural'!$AK19)</f>
        <v>0.65217391304347827</v>
      </c>
      <c r="I19" s="127">
        <f>('humedad a tiempo t Sec nat'!I19-'masa secado al natural'!$AK19)</f>
        <v>0.52173913043478271</v>
      </c>
      <c r="J19" s="127">
        <f>('humedad a tiempo t Sec nat'!J19-'masa secado al natural'!$AK19)</f>
        <v>0.39130434782608714</v>
      </c>
      <c r="K19" s="127">
        <f>('humedad a tiempo t Sec nat'!K19-'masa secado al natural'!$AK19)</f>
        <v>0.3043478260869566</v>
      </c>
      <c r="L19" s="127">
        <f>('humedad a tiempo t Sec nat'!L19-'masa secado al natural'!$AK19)</f>
        <v>0.17391304347826103</v>
      </c>
      <c r="M19" s="127">
        <f>('humedad a tiempo t Sec nat'!M19-'masa secado al natural'!$AK19)</f>
        <v>8.6956521739130516E-2</v>
      </c>
      <c r="N19" s="127">
        <f>('humedad a tiempo t Sec nat'!N19-'masa secado al natural'!$AK19)</f>
        <v>0.13043478260869579</v>
      </c>
      <c r="O19" s="127">
        <f>('humedad a tiempo t Sec nat'!O19-'masa secado al natural'!$AK19)</f>
        <v>8.6956521739130516E-2</v>
      </c>
      <c r="P19" s="127">
        <f>('humedad a tiempo t Sec nat'!P19-'masa secado al natural'!$AK19)</f>
        <v>4.3478260869565258E-2</v>
      </c>
      <c r="Q19" s="127">
        <f>('humedad a tiempo t Sec nat'!Q19-'masa secado al natural'!$AK19)</f>
        <v>0</v>
      </c>
      <c r="R19" s="127">
        <f>('humedad a tiempo t Sec nat'!R19-'masa secado al natural'!$AK19)</f>
        <v>0.13043478260869579</v>
      </c>
      <c r="S19" s="127">
        <f>('humedad a tiempo t Sec nat'!S19-'masa secado al natural'!$AK19)</f>
        <v>8.6956521739130516E-2</v>
      </c>
      <c r="T19" s="127">
        <f>('humedad a tiempo t Sec nat'!T19-'masa secado al natural'!$AK19)</f>
        <v>0.17391304347826103</v>
      </c>
      <c r="U19" s="127">
        <f>('humedad a tiempo t Sec nat'!U19-'masa secado al natural'!$AK19)</f>
        <v>4.3478260869565258E-2</v>
      </c>
      <c r="V19" s="127">
        <f>('humedad a tiempo t Sec nat'!V19-'masa secado al natural'!$AK19)</f>
        <v>0</v>
      </c>
      <c r="W19" s="127">
        <f>('humedad a tiempo t Sec nat'!W19-'masa secado al natural'!$AK19)</f>
        <v>0</v>
      </c>
      <c r="X19" s="127">
        <f>('humedad a tiempo t Sec nat'!X19-'masa secado al natural'!$AK19)</f>
        <v>4.3478260869565258E-2</v>
      </c>
      <c r="Y19" s="127">
        <f>('humedad a tiempo t Sec nat'!Y19-'masa secado al natural'!$AK19)</f>
        <v>8.6956521739130516E-2</v>
      </c>
      <c r="Z19" s="127">
        <f>('humedad a tiempo t Sec nat'!Z19-'masa secado al natural'!$AK19)</f>
        <v>0.13043478260869579</v>
      </c>
      <c r="AA19" s="127">
        <f>('humedad a tiempo t Sec nat'!AA19-'masa secado al natural'!$AK19)</f>
        <v>4.3478260869565258E-2</v>
      </c>
      <c r="AB19" s="127">
        <f>('humedad a tiempo t Sec nat'!AB19-'masa secado al natural'!$AK19)</f>
        <v>4.3478260869565258E-2</v>
      </c>
      <c r="AC19" s="127">
        <f>('humedad a tiempo t Sec nat'!AC19-'masa secado al natural'!$AK19)</f>
        <v>4.3478260869565258E-2</v>
      </c>
      <c r="AD19" s="127">
        <f>('humedad a tiempo t Sec nat'!AD19-'masa secado al natural'!$AK19)</f>
        <v>8.6956521739130516E-2</v>
      </c>
      <c r="AE19" s="127">
        <f>('humedad a tiempo t Sec nat'!AE19-'masa secado al natural'!$AK19)</f>
        <v>4.3478260869565258E-2</v>
      </c>
      <c r="AF19" s="127">
        <f>('humedad a tiempo t Sec nat'!AF19-'masa secado al natural'!$AK19)</f>
        <v>4.3478260869565258E-2</v>
      </c>
      <c r="AG19" s="127">
        <f>('humedad a tiempo t Sec nat'!AG19-'masa secado al natural'!$AK19)</f>
        <v>4.3478260869565258E-2</v>
      </c>
      <c r="AH19" s="127">
        <f>('humedad a tiempo t Sec nat'!AH19-'masa secado al natural'!$AK19)</f>
        <v>0.21739130434782611</v>
      </c>
    </row>
    <row r="20" spans="2:34" x14ac:dyDescent="0.35">
      <c r="B20" s="127">
        <v>1</v>
      </c>
      <c r="C20" s="128">
        <v>3</v>
      </c>
      <c r="D20" s="128">
        <v>20</v>
      </c>
      <c r="E20" s="127">
        <f>('humedad a tiempo t Sec nat'!E20-'masa secado al natural'!$AK20)</f>
        <v>2.5714285714285716</v>
      </c>
      <c r="F20" s="127">
        <f>('humedad a tiempo t Sec nat'!F20-'masa secado al natural'!$AK20)</f>
        <v>1.9523809523809521</v>
      </c>
      <c r="G20" s="127">
        <f>('humedad a tiempo t Sec nat'!G20-'masa secado al natural'!$AK20)</f>
        <v>1.2380952380952381</v>
      </c>
      <c r="H20" s="127">
        <f>('humedad a tiempo t Sec nat'!H20-'masa secado al natural'!$AK20)</f>
        <v>0.7142857142857143</v>
      </c>
      <c r="I20" s="127">
        <f>('humedad a tiempo t Sec nat'!I20-'masa secado al natural'!$AK20)</f>
        <v>0.52380952380952384</v>
      </c>
      <c r="J20" s="127">
        <f>('humedad a tiempo t Sec nat'!J20-'masa secado al natural'!$AK20)</f>
        <v>0.38095238095238088</v>
      </c>
      <c r="K20" s="127">
        <f>('humedad a tiempo t Sec nat'!K20-'masa secado al natural'!$AK20)</f>
        <v>0.28571428571428575</v>
      </c>
      <c r="L20" s="127">
        <f>('humedad a tiempo t Sec nat'!L20-'masa secado al natural'!$AK20)</f>
        <v>0.23809523809523808</v>
      </c>
      <c r="M20" s="127">
        <f>('humedad a tiempo t Sec nat'!M20-'masa secado al natural'!$AK20)</f>
        <v>0.14285714285714277</v>
      </c>
      <c r="N20" s="127">
        <f>('humedad a tiempo t Sec nat'!N20-'masa secado al natural'!$AK20)</f>
        <v>4.7619047619047658E-2</v>
      </c>
      <c r="O20" s="127">
        <f>('humedad a tiempo t Sec nat'!O20-'masa secado al natural'!$AK20)</f>
        <v>9.5238095238095108E-2</v>
      </c>
      <c r="P20" s="127">
        <f>('humedad a tiempo t Sec nat'!P20-'masa secado al natural'!$AK20)</f>
        <v>9.5238095238095108E-2</v>
      </c>
      <c r="Q20" s="127">
        <f>('humedad a tiempo t Sec nat'!Q20-'masa secado al natural'!$AK20)</f>
        <v>9.5238095238095108E-2</v>
      </c>
      <c r="R20" s="127">
        <f>('humedad a tiempo t Sec nat'!R20-'masa secado al natural'!$AK20)</f>
        <v>9.5238095238095108E-2</v>
      </c>
      <c r="S20" s="127">
        <f>('humedad a tiempo t Sec nat'!S20-'masa secado al natural'!$AK20)</f>
        <v>9.5238095238095108E-2</v>
      </c>
      <c r="T20" s="127">
        <f>('humedad a tiempo t Sec nat'!T20-'masa secado al natural'!$AK20)</f>
        <v>0.19047619047619044</v>
      </c>
      <c r="U20" s="127">
        <f>('humedad a tiempo t Sec nat'!U20-'masa secado al natural'!$AK20)</f>
        <v>0.19047619047619044</v>
      </c>
      <c r="V20" s="127">
        <f>('humedad a tiempo t Sec nat'!V20-'masa secado al natural'!$AK20)</f>
        <v>0.19047619047619044</v>
      </c>
      <c r="W20" s="127">
        <f>('humedad a tiempo t Sec nat'!W20-'masa secado al natural'!$AK20)</f>
        <v>4.7619047619047658E-2</v>
      </c>
      <c r="X20" s="127">
        <f>('humedad a tiempo t Sec nat'!X20-'masa secado al natural'!$AK20)</f>
        <v>4.7619047619047658E-2</v>
      </c>
      <c r="Y20" s="127">
        <f>('humedad a tiempo t Sec nat'!Y20-'masa secado al natural'!$AK20)</f>
        <v>9.5238095238095108E-2</v>
      </c>
      <c r="Z20" s="127">
        <f>('humedad a tiempo t Sec nat'!Z20-'masa secado al natural'!$AK20)</f>
        <v>0.14285714285714277</v>
      </c>
      <c r="AA20" s="127">
        <f>('humedad a tiempo t Sec nat'!AA20-'masa secado al natural'!$AK20)</f>
        <v>0.14285714285714277</v>
      </c>
      <c r="AB20" s="127">
        <f>('humedad a tiempo t Sec nat'!AB20-'masa secado al natural'!$AK20)</f>
        <v>9.5238095238095108E-2</v>
      </c>
      <c r="AC20" s="127">
        <f>('humedad a tiempo t Sec nat'!AC20-'masa secado al natural'!$AK20)</f>
        <v>4.7619047619047658E-2</v>
      </c>
      <c r="AD20" s="127">
        <f>('humedad a tiempo t Sec nat'!AD20-'masa secado al natural'!$AK20)</f>
        <v>4.7619047619047658E-2</v>
      </c>
      <c r="AE20" s="127">
        <f>('humedad a tiempo t Sec nat'!AE20-'masa secado al natural'!$AK20)</f>
        <v>4.7619047619047658E-2</v>
      </c>
      <c r="AF20" s="127">
        <f>('humedad a tiempo t Sec nat'!AF20-'masa secado al natural'!$AK20)</f>
        <v>0</v>
      </c>
      <c r="AG20" s="127">
        <f>('humedad a tiempo t Sec nat'!AG20-'masa secado al natural'!$AK20)</f>
        <v>0</v>
      </c>
      <c r="AH20" s="127">
        <f>('humedad a tiempo t Sec nat'!AH20-'masa secado al natural'!$AK20)</f>
        <v>0.28571428571428575</v>
      </c>
    </row>
    <row r="21" spans="2:34" x14ac:dyDescent="0.35">
      <c r="B21" s="127">
        <v>2</v>
      </c>
      <c r="C21" s="128">
        <v>3</v>
      </c>
      <c r="D21" s="128">
        <v>20</v>
      </c>
      <c r="E21" s="127">
        <f>('humedad a tiempo t Sec nat'!E21-'masa secado al natural'!$AK21)</f>
        <v>3.2352941176470589</v>
      </c>
      <c r="F21" s="127">
        <f>('humedad a tiempo t Sec nat'!F21-'masa secado al natural'!$AK21)</f>
        <v>2.3529411764705883</v>
      </c>
      <c r="G21" s="127">
        <f>('humedad a tiempo t Sec nat'!G21-'masa secado al natural'!$AK21)</f>
        <v>1.4117647058823526</v>
      </c>
      <c r="H21" s="127">
        <f>('humedad a tiempo t Sec nat'!H21-'masa secado al natural'!$AK21)</f>
        <v>0.4705882352941177</v>
      </c>
      <c r="I21" s="127">
        <f>('humedad a tiempo t Sec nat'!I21-'masa secado al natural'!$AK21)</f>
        <v>0.35294117647058815</v>
      </c>
      <c r="J21" s="127">
        <f>('humedad a tiempo t Sec nat'!J21-'masa secado al natural'!$AK21)</f>
        <v>0.2352941176470589</v>
      </c>
      <c r="K21" s="127">
        <f>('humedad a tiempo t Sec nat'!K21-'masa secado al natural'!$AK21)</f>
        <v>0.2352941176470589</v>
      </c>
      <c r="L21" s="127">
        <f>('humedad a tiempo t Sec nat'!L21-'masa secado al natural'!$AK21)</f>
        <v>0.17647058823529416</v>
      </c>
      <c r="M21" s="127">
        <f>('humedad a tiempo t Sec nat'!M21-'masa secado al natural'!$AK21)</f>
        <v>0.17647058823529416</v>
      </c>
      <c r="N21" s="127">
        <f>('humedad a tiempo t Sec nat'!N21-'masa secado al natural'!$AK21)</f>
        <v>0.11764705882352938</v>
      </c>
      <c r="O21" s="127">
        <f>('humedad a tiempo t Sec nat'!O21-'masa secado al natural'!$AK21)</f>
        <v>0.11764705882352938</v>
      </c>
      <c r="P21" s="127">
        <f>('humedad a tiempo t Sec nat'!P21-'masa secado al natural'!$AK21)</f>
        <v>0.11764705882352938</v>
      </c>
      <c r="Q21" s="127">
        <f>('humedad a tiempo t Sec nat'!Q21-'masa secado al natural'!$AK21)</f>
        <v>0.11764705882352938</v>
      </c>
      <c r="R21" s="127">
        <f>('humedad a tiempo t Sec nat'!R21-'masa secado al natural'!$AK21)</f>
        <v>0.2352941176470589</v>
      </c>
      <c r="S21" s="127">
        <f>('humedad a tiempo t Sec nat'!S21-'masa secado al natural'!$AK21)</f>
        <v>0.2352941176470589</v>
      </c>
      <c r="T21" s="127">
        <f>('humedad a tiempo t Sec nat'!T21-'masa secado al natural'!$AK21)</f>
        <v>0.35294117647058815</v>
      </c>
      <c r="U21" s="127">
        <f>('humedad a tiempo t Sec nat'!U21-'masa secado al natural'!$AK21)</f>
        <v>0</v>
      </c>
      <c r="V21" s="127">
        <f>('humedad a tiempo t Sec nat'!V21-'masa secado al natural'!$AK21)</f>
        <v>0</v>
      </c>
      <c r="W21" s="127">
        <f>('humedad a tiempo t Sec nat'!W21-'masa secado al natural'!$AK21)</f>
        <v>0.17647058823529416</v>
      </c>
      <c r="X21" s="127">
        <f>('humedad a tiempo t Sec nat'!X21-'masa secado al natural'!$AK21)</f>
        <v>0.17647058823529416</v>
      </c>
      <c r="Y21" s="127">
        <f>('humedad a tiempo t Sec nat'!Y21-'masa secado al natural'!$AK21)</f>
        <v>0.2352941176470589</v>
      </c>
      <c r="Z21" s="127">
        <f>('humedad a tiempo t Sec nat'!Z21-'masa secado al natural'!$AK21)</f>
        <v>0.29411764705882365</v>
      </c>
      <c r="AA21" s="127">
        <f>('humedad a tiempo t Sec nat'!AA21-'masa secado al natural'!$AK21)</f>
        <v>0.2352941176470589</v>
      </c>
      <c r="AB21" s="127">
        <f>('humedad a tiempo t Sec nat'!AB21-'masa secado al natural'!$AK21)</f>
        <v>0.17647058823529416</v>
      </c>
      <c r="AC21" s="127">
        <f>('humedad a tiempo t Sec nat'!AC21-'masa secado al natural'!$AK21)</f>
        <v>5.8823529411764761E-2</v>
      </c>
      <c r="AD21" s="127">
        <f>('humedad a tiempo t Sec nat'!AD21-'masa secado al natural'!$AK21)</f>
        <v>5.8823529411764761E-2</v>
      </c>
      <c r="AE21" s="127">
        <f>('humedad a tiempo t Sec nat'!AE21-'masa secado al natural'!$AK21)</f>
        <v>5.8823529411764761E-2</v>
      </c>
      <c r="AF21" s="127">
        <f>('humedad a tiempo t Sec nat'!AF21-'masa secado al natural'!$AK21)</f>
        <v>0.17647058823529416</v>
      </c>
      <c r="AG21" s="127">
        <f>('humedad a tiempo t Sec nat'!AG21-'masa secado al natural'!$AK21)</f>
        <v>0.29411764705882365</v>
      </c>
      <c r="AH21" s="127">
        <f>('humedad a tiempo t Sec nat'!AH21-'masa secado al natural'!$AK21)</f>
        <v>0.35294117647058815</v>
      </c>
    </row>
    <row r="22" spans="2:34" x14ac:dyDescent="0.35">
      <c r="B22" s="127">
        <v>3</v>
      </c>
      <c r="C22" s="128">
        <v>3</v>
      </c>
      <c r="D22" s="128">
        <v>20</v>
      </c>
      <c r="E22" s="127">
        <f>('humedad a tiempo t Sec nat'!E22-'masa secado al natural'!$AK22)</f>
        <v>0.61904761904761896</v>
      </c>
      <c r="F22" s="127">
        <f>('humedad a tiempo t Sec nat'!F22-'masa secado al natural'!$AK22)</f>
        <v>0.52380952380952384</v>
      </c>
      <c r="G22" s="127">
        <f>('humedad a tiempo t Sec nat'!G22-'masa secado al natural'!$AK22)</f>
        <v>0.42857142857142849</v>
      </c>
      <c r="H22" s="127">
        <f>('humedad a tiempo t Sec nat'!H22-'masa secado al natural'!$AK22)</f>
        <v>0.40476190476190477</v>
      </c>
      <c r="I22" s="127">
        <f>('humedad a tiempo t Sec nat'!I22-'masa secado al natural'!$AK22)</f>
        <v>0.3333333333333332</v>
      </c>
      <c r="J22" s="127">
        <f>('humedad a tiempo t Sec nat'!J22-'masa secado al natural'!$AK22)</f>
        <v>0.21428571428571416</v>
      </c>
      <c r="K22" s="127">
        <f>('humedad a tiempo t Sec nat'!K22-'masa secado al natural'!$AK22)</f>
        <v>0.28571428571428575</v>
      </c>
      <c r="L22" s="127">
        <f>('humedad a tiempo t Sec nat'!L22-'masa secado al natural'!$AK22)</f>
        <v>0.23809523809523808</v>
      </c>
      <c r="M22" s="127">
        <f>('humedad a tiempo t Sec nat'!M22-'masa secado al natural'!$AK22)</f>
        <v>0.26190476190476181</v>
      </c>
      <c r="N22" s="127">
        <f>('humedad a tiempo t Sec nat'!N22-'masa secado al natural'!$AK22)</f>
        <v>0.23809523809523808</v>
      </c>
      <c r="O22" s="127">
        <f>('humedad a tiempo t Sec nat'!O22-'masa secado al natural'!$AK22)</f>
        <v>0.23809523809523808</v>
      </c>
      <c r="P22" s="127">
        <f>('humedad a tiempo t Sec nat'!P22-'masa secado al natural'!$AK22)</f>
        <v>0.21428571428571416</v>
      </c>
      <c r="Q22" s="127">
        <f>('humedad a tiempo t Sec nat'!Q22-'masa secado al natural'!$AK22)</f>
        <v>0.19047619047619044</v>
      </c>
      <c r="R22" s="127">
        <f>('humedad a tiempo t Sec nat'!R22-'masa secado al natural'!$AK22)</f>
        <v>0.16666666666666671</v>
      </c>
      <c r="S22" s="127">
        <f>('humedad a tiempo t Sec nat'!S22-'masa secado al natural'!$AK22)</f>
        <v>0.14285714285714277</v>
      </c>
      <c r="T22" s="127">
        <f>('humedad a tiempo t Sec nat'!T22-'masa secado al natural'!$AK22)</f>
        <v>7.1428571428571383E-2</v>
      </c>
      <c r="U22" s="127">
        <f>('humedad a tiempo t Sec nat'!U22-'masa secado al natural'!$AK22)</f>
        <v>4.7619047619047658E-2</v>
      </c>
      <c r="V22" s="127">
        <f>('humedad a tiempo t Sec nat'!V22-'masa secado al natural'!$AK22)</f>
        <v>2.3809523809523725E-2</v>
      </c>
      <c r="W22" s="127">
        <f>('humedad a tiempo t Sec nat'!W22-'masa secado al natural'!$AK22)</f>
        <v>0</v>
      </c>
      <c r="X22" s="127">
        <f>('humedad a tiempo t Sec nat'!X22-'masa secado al natural'!$AK22)</f>
        <v>0</v>
      </c>
      <c r="Y22" s="127">
        <f>('humedad a tiempo t Sec nat'!Y22-'masa secado al natural'!$AK22)</f>
        <v>0</v>
      </c>
      <c r="Z22" s="127">
        <f>('humedad a tiempo t Sec nat'!Z22-'masa secado al natural'!$AK22)</f>
        <v>2.3809523809523725E-2</v>
      </c>
      <c r="AA22" s="127">
        <f>('humedad a tiempo t Sec nat'!AA22-'masa secado al natural'!$AK22)</f>
        <v>2.3809523809523725E-2</v>
      </c>
      <c r="AB22" s="127">
        <f>('humedad a tiempo t Sec nat'!AB22-'masa secado al natural'!$AK22)</f>
        <v>0</v>
      </c>
      <c r="AC22" s="127">
        <f>('humedad a tiempo t Sec nat'!AC22-'masa secado al natural'!$AK22)</f>
        <v>0</v>
      </c>
      <c r="AD22" s="127">
        <f>('humedad a tiempo t Sec nat'!AD22-'masa secado al natural'!$AK22)</f>
        <v>0</v>
      </c>
      <c r="AE22" s="127">
        <f>('humedad a tiempo t Sec nat'!AE22-'masa secado al natural'!$AK22)</f>
        <v>0</v>
      </c>
      <c r="AF22" s="127">
        <f>('humedad a tiempo t Sec nat'!AF22-'masa secado al natural'!$AK22)</f>
        <v>0</v>
      </c>
      <c r="AG22" s="127">
        <f>('humedad a tiempo t Sec nat'!AG22-'masa secado al natural'!$AK22)</f>
        <v>0</v>
      </c>
      <c r="AH22" s="127">
        <f>('humedad a tiempo t Sec nat'!AH22-'masa secado al natural'!$AK22)</f>
        <v>0</v>
      </c>
    </row>
    <row r="23" spans="2:34" x14ac:dyDescent="0.35">
      <c r="B23" s="15">
        <v>1</v>
      </c>
      <c r="C23" s="138">
        <v>1</v>
      </c>
      <c r="D23" s="138">
        <v>30</v>
      </c>
      <c r="E23" s="163">
        <f>('humedad a tiempo t Sec nat'!E23-'masa secado al natural'!$AK23)</f>
        <v>2.6785714285714293</v>
      </c>
      <c r="F23" s="163">
        <f>('humedad a tiempo t Sec nat'!F23-'masa secado al natural'!$AK23)</f>
        <v>1.9285714285714286</v>
      </c>
      <c r="G23" s="163">
        <f>('humedad a tiempo t Sec nat'!G23-'masa secado al natural'!$AK23)</f>
        <v>1.142857142857143</v>
      </c>
      <c r="H23" s="163">
        <f>('humedad a tiempo t Sec nat'!H23-'masa secado al natural'!$AK23)</f>
        <v>0.75000000000000022</v>
      </c>
      <c r="I23" s="163">
        <f>('humedad a tiempo t Sec nat'!I23-'masa secado al natural'!$AK23)</f>
        <v>0.7142857142857143</v>
      </c>
      <c r="J23" s="163">
        <f>('humedad a tiempo t Sec nat'!J23-'masa secado al natural'!$AK23)</f>
        <v>0.67857142857142871</v>
      </c>
      <c r="K23" s="163">
        <f>('humedad a tiempo t Sec nat'!K23-'masa secado al natural'!$AK23)</f>
        <v>0.60714285714285721</v>
      </c>
      <c r="L23" s="163">
        <f>('humedad a tiempo t Sec nat'!L23-'masa secado al natural'!$AK23)</f>
        <v>0.50000000000000011</v>
      </c>
      <c r="M23" s="163">
        <f>('humedad a tiempo t Sec nat'!M23-'masa secado al natural'!$AK23)</f>
        <v>0.42857142857142866</v>
      </c>
      <c r="N23" s="163">
        <f>('humedad a tiempo t Sec nat'!N23-'masa secado al natural'!$AK23)</f>
        <v>0.35714285714285715</v>
      </c>
      <c r="O23" s="163">
        <f>('humedad a tiempo t Sec nat'!O23-'masa secado al natural'!$AK23)</f>
        <v>0.32142857142857156</v>
      </c>
      <c r="P23" s="163">
        <f>('humedad a tiempo t Sec nat'!P23-'masa secado al natural'!$AK23)</f>
        <v>0.28571428571428581</v>
      </c>
      <c r="Q23" s="163">
        <f>('humedad a tiempo t Sec nat'!Q23-'masa secado al natural'!$AK23)</f>
        <v>0.21428571428571433</v>
      </c>
      <c r="R23" s="163">
        <f>('humedad a tiempo t Sec nat'!R23-'masa secado al natural'!$AK23)</f>
        <v>0.21428571428571433</v>
      </c>
      <c r="S23" s="163">
        <f>('humedad a tiempo t Sec nat'!S23-'masa secado al natural'!$AK23)</f>
        <v>0.14285714285714299</v>
      </c>
      <c r="T23" s="163">
        <f>('humedad a tiempo t Sec nat'!T23-'masa secado al natural'!$AK23)</f>
        <v>0.25000000000000006</v>
      </c>
      <c r="U23" s="163">
        <f>('humedad a tiempo t Sec nat'!U23-'masa secado al natural'!$AK23)</f>
        <v>0.14285714285714299</v>
      </c>
      <c r="V23" s="163">
        <f>('humedad a tiempo t Sec nat'!V23-'masa secado al natural'!$AK23)</f>
        <v>0.10714285714285725</v>
      </c>
      <c r="W23" s="163">
        <f>('humedad a tiempo t Sec nat'!W23-'masa secado al natural'!$AK23)</f>
        <v>0.10714285714285725</v>
      </c>
      <c r="X23" s="163">
        <f>('humedad a tiempo t Sec nat'!X23-'masa secado al natural'!$AK23)</f>
        <v>3.5714285714285747E-2</v>
      </c>
      <c r="Y23" s="163">
        <f>('humedad a tiempo t Sec nat'!Y23-'masa secado al natural'!$AK23)</f>
        <v>3.5714285714285747E-2</v>
      </c>
      <c r="Z23" s="163">
        <f>('humedad a tiempo t Sec nat'!Z23-'masa secado al natural'!$AK23)</f>
        <v>0</v>
      </c>
      <c r="AA23" s="163">
        <f>('humedad a tiempo t Sec nat'!AA23-'masa secado al natural'!$AK23)</f>
        <v>0</v>
      </c>
      <c r="AB23" s="163">
        <f>('humedad a tiempo t Sec nat'!AB23-'masa secado al natural'!$AK23)</f>
        <v>3.5714285714285747E-2</v>
      </c>
      <c r="AC23" s="163">
        <f>('humedad a tiempo t Sec nat'!AC23-'masa secado al natural'!$AK23)</f>
        <v>0.10714285714285725</v>
      </c>
      <c r="AD23" s="163">
        <f>('humedad a tiempo t Sec nat'!AD23-'masa secado al natural'!$AK23)</f>
        <v>0.10714285714285725</v>
      </c>
      <c r="AE23" s="163">
        <f>('humedad a tiempo t Sec nat'!AE23-'masa secado al natural'!$AK23)</f>
        <v>7.1428571428571494E-2</v>
      </c>
      <c r="AF23" s="163">
        <f>('humedad a tiempo t Sec nat'!AF23-'masa secado al natural'!$AK23)</f>
        <v>3.5714285714285747E-2</v>
      </c>
      <c r="AG23" s="163">
        <f>('humedad a tiempo t Sec nat'!AG23-'masa secado al natural'!$AK23)</f>
        <v>3.5714285714285747E-2</v>
      </c>
      <c r="AH23" s="163">
        <f>('humedad a tiempo t Sec nat'!AH23-'masa secado al natural'!$AK23)</f>
        <v>0.10714285714285725</v>
      </c>
    </row>
    <row r="24" spans="2:34" x14ac:dyDescent="0.35">
      <c r="B24" s="15">
        <v>2</v>
      </c>
      <c r="C24" s="138">
        <v>1</v>
      </c>
      <c r="D24" s="138">
        <v>30</v>
      </c>
      <c r="E24" s="163">
        <f>('humedad a tiempo t Sec nat'!E24-'masa secado al natural'!$AK24)</f>
        <v>2.7692307692307696</v>
      </c>
      <c r="F24" s="163">
        <f>('humedad a tiempo t Sec nat'!F24-'masa secado al natural'!$AK24)</f>
        <v>1.9615384615384612</v>
      </c>
      <c r="G24" s="163">
        <f>('humedad a tiempo t Sec nat'!G24-'masa secado al natural'!$AK24)</f>
        <v>1.3076923076923077</v>
      </c>
      <c r="H24" s="163">
        <f>('humedad a tiempo t Sec nat'!H24-'masa secado al natural'!$AK24)</f>
        <v>0.76923076923076905</v>
      </c>
      <c r="I24" s="163">
        <f>('humedad a tiempo t Sec nat'!I24-'masa secado al natural'!$AK24)</f>
        <v>0.73076923076923073</v>
      </c>
      <c r="J24" s="163">
        <f>('humedad a tiempo t Sec nat'!J24-'masa secado al natural'!$AK24)</f>
        <v>0.61538461538461542</v>
      </c>
      <c r="K24" s="163">
        <f>('humedad a tiempo t Sec nat'!K24-'masa secado al natural'!$AK24)</f>
        <v>0.4615384615384614</v>
      </c>
      <c r="L24" s="163">
        <f>('humedad a tiempo t Sec nat'!L24-'masa secado al natural'!$AK24)</f>
        <v>0.38461538461538458</v>
      </c>
      <c r="M24" s="163">
        <f>('humedad a tiempo t Sec nat'!M24-'masa secado al natural'!$AK24)</f>
        <v>0.26923076923076911</v>
      </c>
      <c r="N24" s="163">
        <f>('humedad a tiempo t Sec nat'!N24-'masa secado al natural'!$AK24)</f>
        <v>0.23076923076923078</v>
      </c>
      <c r="O24" s="163">
        <f>('humedad a tiempo t Sec nat'!O24-'masa secado al natural'!$AK24)</f>
        <v>0.1538461538461538</v>
      </c>
      <c r="P24" s="163">
        <f>('humedad a tiempo t Sec nat'!P24-'masa secado al natural'!$AK24)</f>
        <v>0.11538461538461531</v>
      </c>
      <c r="Q24" s="163">
        <f>('humedad a tiempo t Sec nat'!Q24-'masa secado al natural'!$AK24)</f>
        <v>3.8461538461538491E-2</v>
      </c>
      <c r="R24" s="163">
        <f>('humedad a tiempo t Sec nat'!R24-'masa secado al natural'!$AK24)</f>
        <v>7.6923076923076816E-2</v>
      </c>
      <c r="S24" s="163">
        <f>('humedad a tiempo t Sec nat'!S24-'masa secado al natural'!$AK24)</f>
        <v>7.6923076923076816E-2</v>
      </c>
      <c r="T24" s="163">
        <f>('humedad a tiempo t Sec nat'!T24-'masa secado al natural'!$AK24)</f>
        <v>0.19230769230769229</v>
      </c>
      <c r="U24" s="163">
        <f>('humedad a tiempo t Sec nat'!U24-'masa secado al natural'!$AK24)</f>
        <v>3.8461538461538491E-2</v>
      </c>
      <c r="V24" s="163">
        <f>('humedad a tiempo t Sec nat'!V24-'masa secado al natural'!$AK24)</f>
        <v>0.11538461538461531</v>
      </c>
      <c r="W24" s="163">
        <f>('humedad a tiempo t Sec nat'!W24-'masa secado al natural'!$AK24)</f>
        <v>0</v>
      </c>
      <c r="X24" s="163">
        <f>('humedad a tiempo t Sec nat'!X24-'masa secado al natural'!$AK24)</f>
        <v>3.8461538461538491E-2</v>
      </c>
      <c r="Y24" s="163">
        <f>('humedad a tiempo t Sec nat'!Y24-'masa secado al natural'!$AK24)</f>
        <v>3.8461538461538491E-2</v>
      </c>
      <c r="Z24" s="163">
        <f>('humedad a tiempo t Sec nat'!Z24-'masa secado al natural'!$AK24)</f>
        <v>7.6923076923076816E-2</v>
      </c>
      <c r="AA24" s="163">
        <f>('humedad a tiempo t Sec nat'!AA24-'masa secado al natural'!$AK24)</f>
        <v>7.6923076923076816E-2</v>
      </c>
      <c r="AB24" s="163">
        <f>('humedad a tiempo t Sec nat'!AB24-'masa secado al natural'!$AK24)</f>
        <v>7.6923076923076816E-2</v>
      </c>
      <c r="AC24" s="163">
        <f>('humedad a tiempo t Sec nat'!AC24-'masa secado al natural'!$AK24)</f>
        <v>7.6923076923076816E-2</v>
      </c>
      <c r="AD24" s="163">
        <f>('humedad a tiempo t Sec nat'!AD24-'masa secado al natural'!$AK24)</f>
        <v>7.6923076923076816E-2</v>
      </c>
      <c r="AE24" s="163">
        <f>('humedad a tiempo t Sec nat'!AE24-'masa secado al natural'!$AK24)</f>
        <v>3.8461538461538491E-2</v>
      </c>
      <c r="AF24" s="163">
        <f>('humedad a tiempo t Sec nat'!AF24-'masa secado al natural'!$AK24)</f>
        <v>3.8461538461538491E-2</v>
      </c>
      <c r="AG24" s="163">
        <f>('humedad a tiempo t Sec nat'!AG24-'masa secado al natural'!$AK24)</f>
        <v>3.8461538461538491E-2</v>
      </c>
      <c r="AH24" s="163">
        <f>('humedad a tiempo t Sec nat'!AH24-'masa secado al natural'!$AK24)</f>
        <v>0.19230769230769229</v>
      </c>
    </row>
    <row r="25" spans="2:34" x14ac:dyDescent="0.35">
      <c r="B25" s="15">
        <v>3</v>
      </c>
      <c r="C25" s="138">
        <v>1</v>
      </c>
      <c r="D25" s="138">
        <v>30</v>
      </c>
      <c r="E25" s="163">
        <f>('humedad a tiempo t Sec nat'!E25-'masa secado al natural'!$AK25)</f>
        <v>2.6538461538461537</v>
      </c>
      <c r="F25" s="163">
        <f>('humedad a tiempo t Sec nat'!F25-'masa secado al natural'!$AK25)</f>
        <v>1.9615384615384612</v>
      </c>
      <c r="G25" s="163">
        <f>('humedad a tiempo t Sec nat'!G25-'masa secado al natural'!$AK25)</f>
        <v>1.2692307692307694</v>
      </c>
      <c r="H25" s="163">
        <f>('humedad a tiempo t Sec nat'!H25-'masa secado al natural'!$AK25)</f>
        <v>0.80769230769230771</v>
      </c>
      <c r="I25" s="163">
        <f>('humedad a tiempo t Sec nat'!I25-'masa secado al natural'!$AK25)</f>
        <v>0.61538461538461542</v>
      </c>
      <c r="J25" s="163">
        <f>('humedad a tiempo t Sec nat'!J25-'masa secado al natural'!$AK25)</f>
        <v>0.4615384615384614</v>
      </c>
      <c r="K25" s="163">
        <f>('humedad a tiempo t Sec nat'!K25-'masa secado al natural'!$AK25)</f>
        <v>0.38461538461538458</v>
      </c>
      <c r="L25" s="163">
        <f>('humedad a tiempo t Sec nat'!L25-'masa secado al natural'!$AK25)</f>
        <v>0.3076923076923076</v>
      </c>
      <c r="M25" s="163">
        <f>('humedad a tiempo t Sec nat'!M25-'masa secado al natural'!$AK25)</f>
        <v>0.26923076923076911</v>
      </c>
      <c r="N25" s="163">
        <f>('humedad a tiempo t Sec nat'!N25-'masa secado al natural'!$AK25)</f>
        <v>0.23076923076923078</v>
      </c>
      <c r="O25" s="163">
        <f>('humedad a tiempo t Sec nat'!O25-'masa secado al natural'!$AK25)</f>
        <v>0.26923076923076911</v>
      </c>
      <c r="P25" s="163">
        <f>('humedad a tiempo t Sec nat'!P25-'masa secado al natural'!$AK25)</f>
        <v>0.19230769230769229</v>
      </c>
      <c r="Q25" s="163">
        <f>('humedad a tiempo t Sec nat'!Q25-'masa secado al natural'!$AK25)</f>
        <v>0.1538461538461538</v>
      </c>
      <c r="R25" s="163">
        <f>('humedad a tiempo t Sec nat'!R25-'masa secado al natural'!$AK25)</f>
        <v>0.11538461538461531</v>
      </c>
      <c r="S25" s="163">
        <f>('humedad a tiempo t Sec nat'!S25-'masa secado al natural'!$AK25)</f>
        <v>7.6923076923076816E-2</v>
      </c>
      <c r="T25" s="163">
        <f>('humedad a tiempo t Sec nat'!T25-'masa secado al natural'!$AK25)</f>
        <v>0.11538461538461531</v>
      </c>
      <c r="U25" s="163">
        <f>('humedad a tiempo t Sec nat'!U25-'masa secado al natural'!$AK25)</f>
        <v>7.6923076923076816E-2</v>
      </c>
      <c r="V25" s="163">
        <f>('humedad a tiempo t Sec nat'!V25-'masa secado al natural'!$AK25)</f>
        <v>3.8461538461538491E-2</v>
      </c>
      <c r="W25" s="163">
        <f>('humedad a tiempo t Sec nat'!W25-'masa secado al natural'!$AK25)</f>
        <v>0</v>
      </c>
      <c r="X25" s="163">
        <f>('humedad a tiempo t Sec nat'!X25-'masa secado al natural'!$AK25)</f>
        <v>0.11538461538461531</v>
      </c>
      <c r="Y25" s="163">
        <f>('humedad a tiempo t Sec nat'!Y25-'masa secado al natural'!$AK25)</f>
        <v>0.11538461538461531</v>
      </c>
      <c r="Z25" s="163">
        <f>('humedad a tiempo t Sec nat'!Z25-'masa secado al natural'!$AK25)</f>
        <v>0.1538461538461538</v>
      </c>
      <c r="AA25" s="163">
        <f>('humedad a tiempo t Sec nat'!AA25-'masa secado al natural'!$AK25)</f>
        <v>0.1538461538461538</v>
      </c>
      <c r="AB25" s="163">
        <f>('humedad a tiempo t Sec nat'!AB25-'masa secado al natural'!$AK25)</f>
        <v>0.1538461538461538</v>
      </c>
      <c r="AC25" s="163">
        <f>('humedad a tiempo t Sec nat'!AC25-'masa secado al natural'!$AK25)</f>
        <v>0.1538461538461538</v>
      </c>
      <c r="AD25" s="163">
        <f>('humedad a tiempo t Sec nat'!AD25-'masa secado al natural'!$AK25)</f>
        <v>0.1538461538461538</v>
      </c>
      <c r="AE25" s="163">
        <f>('humedad a tiempo t Sec nat'!AE25-'masa secado al natural'!$AK25)</f>
        <v>0.11538461538461531</v>
      </c>
      <c r="AF25" s="163">
        <f>('humedad a tiempo t Sec nat'!AF25-'masa secado al natural'!$AK25)</f>
        <v>0.11538461538461531</v>
      </c>
      <c r="AG25" s="163">
        <f>('humedad a tiempo t Sec nat'!AG25-'masa secado al natural'!$AK25)</f>
        <v>0.11538461538461531</v>
      </c>
      <c r="AH25" s="163">
        <f>('humedad a tiempo t Sec nat'!AH25-'masa secado al natural'!$AK25)</f>
        <v>0.23076923076923078</v>
      </c>
    </row>
    <row r="26" spans="2:34" x14ac:dyDescent="0.35">
      <c r="B26" s="15">
        <v>1</v>
      </c>
      <c r="C26" s="138">
        <v>2</v>
      </c>
      <c r="D26" s="138">
        <v>30</v>
      </c>
      <c r="E26" s="163">
        <f>('humedad a tiempo t Sec nat'!E26-'masa secado al natural'!$AK26)</f>
        <v>2.1025641025641026</v>
      </c>
      <c r="F26" s="163">
        <f>('humedad a tiempo t Sec nat'!F26-'masa secado al natural'!$AK26)</f>
        <v>1.7692307692307694</v>
      </c>
      <c r="G26" s="163">
        <f>('humedad a tiempo t Sec nat'!G26-'masa secado al natural'!$AK26)</f>
        <v>1.3589743589743588</v>
      </c>
      <c r="H26" s="163">
        <f>('humedad a tiempo t Sec nat'!H26-'masa secado al natural'!$AK26)</f>
        <v>1.0256410256410258</v>
      </c>
      <c r="I26" s="163">
        <f>('humedad a tiempo t Sec nat'!I26-'masa secado al natural'!$AK26)</f>
        <v>0.53846153846153855</v>
      </c>
      <c r="J26" s="163">
        <f>('humedad a tiempo t Sec nat'!J26-'masa secado al natural'!$AK26)</f>
        <v>0.48717948717948717</v>
      </c>
      <c r="K26" s="163">
        <f>('humedad a tiempo t Sec nat'!K26-'masa secado al natural'!$AK26)</f>
        <v>0.43589743589743585</v>
      </c>
      <c r="L26" s="163">
        <f>('humedad a tiempo t Sec nat'!L26-'masa secado al natural'!$AK26)</f>
        <v>0.43589743589743585</v>
      </c>
      <c r="M26" s="163">
        <f>('humedad a tiempo t Sec nat'!M26-'masa secado al natural'!$AK26)</f>
        <v>0.4102564102564103</v>
      </c>
      <c r="N26" s="163">
        <f>('humedad a tiempo t Sec nat'!N26-'masa secado al natural'!$AK26)</f>
        <v>0.30769230769230765</v>
      </c>
      <c r="O26" s="163">
        <f>('humedad a tiempo t Sec nat'!O26-'masa secado al natural'!$AK26)</f>
        <v>0.25641025641025655</v>
      </c>
      <c r="P26" s="163">
        <f>('humedad a tiempo t Sec nat'!P26-'masa secado al natural'!$AK26)</f>
        <v>0.2051282051282052</v>
      </c>
      <c r="Q26" s="163">
        <f>('humedad a tiempo t Sec nat'!Q26-'masa secado al natural'!$AK26)</f>
        <v>0.10256410256410255</v>
      </c>
      <c r="R26" s="163">
        <f>('humedad a tiempo t Sec nat'!R26-'masa secado al natural'!$AK26)</f>
        <v>7.6923076923076997E-2</v>
      </c>
      <c r="S26" s="163">
        <f>('humedad a tiempo t Sec nat'!S26-'masa secado al natural'!$AK26)</f>
        <v>7.6923076923076997E-2</v>
      </c>
      <c r="T26" s="163">
        <f>('humedad a tiempo t Sec nat'!T26-'masa secado al natural'!$AK26)</f>
        <v>0.15384615384615388</v>
      </c>
      <c r="U26" s="163">
        <f>('humedad a tiempo t Sec nat'!U26-'masa secado al natural'!$AK26)</f>
        <v>0.10256410256410255</v>
      </c>
      <c r="V26" s="163">
        <f>('humedad a tiempo t Sec nat'!V26-'masa secado al natural'!$AK26)</f>
        <v>0.12820512820512833</v>
      </c>
      <c r="W26" s="163">
        <f>('humedad a tiempo t Sec nat'!W26-'masa secado al natural'!$AK26)</f>
        <v>0</v>
      </c>
      <c r="X26" s="163">
        <f>('humedad a tiempo t Sec nat'!X26-'masa secado al natural'!$AK26)</f>
        <v>0</v>
      </c>
      <c r="Y26" s="163">
        <f>('humedad a tiempo t Sec nat'!Y26-'masa secado al natural'!$AK26)</f>
        <v>2.5641025641025664E-2</v>
      </c>
      <c r="Z26" s="163">
        <f>('humedad a tiempo t Sec nat'!Z26-'masa secado al natural'!$AK26)</f>
        <v>5.1282051282051218E-2</v>
      </c>
      <c r="AA26" s="163">
        <f>('humedad a tiempo t Sec nat'!AA26-'masa secado al natural'!$AK26)</f>
        <v>5.1282051282051218E-2</v>
      </c>
      <c r="AB26" s="163">
        <f>('humedad a tiempo t Sec nat'!AB26-'masa secado al natural'!$AK26)</f>
        <v>5.1282051282051218E-2</v>
      </c>
      <c r="AC26" s="163">
        <f>('humedad a tiempo t Sec nat'!AC26-'masa secado al natural'!$AK26)</f>
        <v>7.6923076923076997E-2</v>
      </c>
      <c r="AD26" s="163">
        <f>('humedad a tiempo t Sec nat'!AD26-'masa secado al natural'!$AK26)</f>
        <v>7.6923076923076997E-2</v>
      </c>
      <c r="AE26" s="163">
        <f>('humedad a tiempo t Sec nat'!AE26-'masa secado al natural'!$AK26)</f>
        <v>7.6923076923076997E-2</v>
      </c>
      <c r="AF26" s="163">
        <f>('humedad a tiempo t Sec nat'!AF26-'masa secado al natural'!$AK26)</f>
        <v>2.5641025641025664E-2</v>
      </c>
      <c r="AG26" s="163">
        <f>('humedad a tiempo t Sec nat'!AG26-'masa secado al natural'!$AK26)</f>
        <v>0</v>
      </c>
      <c r="AH26" s="163">
        <f>('humedad a tiempo t Sec nat'!AH26-'masa secado al natural'!$AK26)</f>
        <v>0.10256410256410255</v>
      </c>
    </row>
    <row r="27" spans="2:34" x14ac:dyDescent="0.35">
      <c r="B27" s="15">
        <v>2</v>
      </c>
      <c r="C27" s="138">
        <v>2</v>
      </c>
      <c r="D27" s="138">
        <v>30</v>
      </c>
      <c r="E27" s="163">
        <f>('humedad a tiempo t Sec nat'!E27-'masa secado al natural'!$AK27)</f>
        <v>2.4848484848484849</v>
      </c>
      <c r="F27" s="163">
        <f>('humedad a tiempo t Sec nat'!F27-'masa secado al natural'!$AK27)</f>
        <v>2.0606060606060606</v>
      </c>
      <c r="G27" s="163">
        <f>('humedad a tiempo t Sec nat'!G27-'masa secado al natural'!$AK27)</f>
        <v>1.6363636363636362</v>
      </c>
      <c r="H27" s="163">
        <f>('humedad a tiempo t Sec nat'!H27-'masa secado al natural'!$AK27)</f>
        <v>1.2121212121212122</v>
      </c>
      <c r="I27" s="163">
        <f>('humedad a tiempo t Sec nat'!I27-'masa secado al natural'!$AK27)</f>
        <v>1.0606060606060606</v>
      </c>
      <c r="J27" s="163">
        <f>('humedad a tiempo t Sec nat'!J27-'masa secado al natural'!$AK27)</f>
        <v>0.8787878787878789</v>
      </c>
      <c r="K27" s="163">
        <f>('humedad a tiempo t Sec nat'!K27-'masa secado al natural'!$AK27)</f>
        <v>0.75757575757575757</v>
      </c>
      <c r="L27" s="163">
        <f>('humedad a tiempo t Sec nat'!L27-'masa secado al natural'!$AK27)</f>
        <v>0.60606060606060608</v>
      </c>
      <c r="M27" s="163">
        <f>('humedad a tiempo t Sec nat'!M27-'masa secado al natural'!$AK27)</f>
        <v>0.48484848484848503</v>
      </c>
      <c r="N27" s="163">
        <f>('humedad a tiempo t Sec nat'!N27-'masa secado al natural'!$AK27)</f>
        <v>0.3636363636363637</v>
      </c>
      <c r="O27" s="163">
        <f>('humedad a tiempo t Sec nat'!O27-'masa secado al natural'!$AK27)</f>
        <v>0.33333333333333354</v>
      </c>
      <c r="P27" s="163">
        <f>('humedad a tiempo t Sec nat'!P27-'masa secado al natural'!$AK27)</f>
        <v>0.39393939393939392</v>
      </c>
      <c r="Q27" s="163">
        <f>('humedad a tiempo t Sec nat'!Q27-'masa secado al natural'!$AK27)</f>
        <v>0.12121212121212133</v>
      </c>
      <c r="R27" s="163">
        <f>('humedad a tiempo t Sec nat'!R27-'masa secado al natural'!$AK27)</f>
        <v>0.12121212121212133</v>
      </c>
      <c r="S27" s="163">
        <f>('humedad a tiempo t Sec nat'!S27-'masa secado al natural'!$AK27)</f>
        <v>6.0606060606060663E-2</v>
      </c>
      <c r="T27" s="163">
        <f>('humedad a tiempo t Sec nat'!T27-'masa secado al natural'!$AK27)</f>
        <v>0.21212121212121218</v>
      </c>
      <c r="U27" s="163">
        <f>('humedad a tiempo t Sec nat'!U27-'masa secado al natural'!$AK27)</f>
        <v>9.0909090909090995E-2</v>
      </c>
      <c r="V27" s="163">
        <f>('humedad a tiempo t Sec nat'!V27-'masa secado al natural'!$AK27)</f>
        <v>9.0909090909090995E-2</v>
      </c>
      <c r="W27" s="163">
        <f>('humedad a tiempo t Sec nat'!W27-'masa secado al natural'!$AK27)</f>
        <v>9.0909090909090995E-2</v>
      </c>
      <c r="X27" s="163">
        <f>('humedad a tiempo t Sec nat'!X27-'masa secado al natural'!$AK27)</f>
        <v>9.0909090909090995E-2</v>
      </c>
      <c r="Y27" s="163">
        <f>('humedad a tiempo t Sec nat'!Y27-'masa secado al natural'!$AK27)</f>
        <v>6.0606060606060663E-2</v>
      </c>
      <c r="Z27" s="163">
        <f>('humedad a tiempo t Sec nat'!Z27-'masa secado al natural'!$AK27)</f>
        <v>9.0909090909090995E-2</v>
      </c>
      <c r="AA27" s="163">
        <f>('humedad a tiempo t Sec nat'!AA27-'masa secado al natural'!$AK27)</f>
        <v>6.0606060606060663E-2</v>
      </c>
      <c r="AB27" s="163">
        <f>('humedad a tiempo t Sec nat'!AB27-'masa secado al natural'!$AK27)</f>
        <v>6.0606060606060663E-2</v>
      </c>
      <c r="AC27" s="163">
        <f>('humedad a tiempo t Sec nat'!AC27-'masa secado al natural'!$AK27)</f>
        <v>9.0909090909090995E-2</v>
      </c>
      <c r="AD27" s="163">
        <f>('humedad a tiempo t Sec nat'!AD27-'masa secado al natural'!$AK27)</f>
        <v>9.0909090909090995E-2</v>
      </c>
      <c r="AE27" s="163">
        <f>('humedad a tiempo t Sec nat'!AE27-'masa secado al natural'!$AK27)</f>
        <v>6.0606060606060663E-2</v>
      </c>
      <c r="AF27" s="163">
        <f>('humedad a tiempo t Sec nat'!AF27-'masa secado al natural'!$AK27)</f>
        <v>0</v>
      </c>
      <c r="AG27" s="163">
        <f>('humedad a tiempo t Sec nat'!AG27-'masa secado al natural'!$AK27)</f>
        <v>3.0303030303030332E-2</v>
      </c>
      <c r="AH27" s="163">
        <f>('humedad a tiempo t Sec nat'!AH27-'masa secado al natural'!$AK27)</f>
        <v>6.0606060606060663E-2</v>
      </c>
    </row>
    <row r="28" spans="2:34" x14ac:dyDescent="0.35">
      <c r="B28" s="15">
        <v>3</v>
      </c>
      <c r="C28" s="138">
        <v>2</v>
      </c>
      <c r="D28" s="138">
        <v>30</v>
      </c>
      <c r="E28" s="163">
        <f>('humedad a tiempo t Sec nat'!E28-'masa secado al natural'!$AK28)</f>
        <v>2.1470588235294117</v>
      </c>
      <c r="F28" s="163">
        <f>('humedad a tiempo t Sec nat'!F28-'masa secado al natural'!$AK28)</f>
        <v>1.7647058823529411</v>
      </c>
      <c r="G28" s="163">
        <f>('humedad a tiempo t Sec nat'!G28-'masa secado al natural'!$AK28)</f>
        <v>1.4117647058823526</v>
      </c>
      <c r="H28" s="163">
        <f>('humedad a tiempo t Sec nat'!H28-'masa secado al natural'!$AK28)</f>
        <v>1.0294117647058825</v>
      </c>
      <c r="I28" s="163">
        <f>('humedad a tiempo t Sec nat'!I28-'masa secado al natural'!$AK28)</f>
        <v>0.97058823529411775</v>
      </c>
      <c r="J28" s="163">
        <f>('humedad a tiempo t Sec nat'!J28-'masa secado al natural'!$AK28)</f>
        <v>0.88235294117647078</v>
      </c>
      <c r="K28" s="163">
        <f>('humedad a tiempo t Sec nat'!K28-'masa secado al natural'!$AK28)</f>
        <v>0.82352941176470595</v>
      </c>
      <c r="L28" s="163">
        <f>('humedad a tiempo t Sec nat'!L28-'masa secado al natural'!$AK28)</f>
        <v>0.73529411764705899</v>
      </c>
      <c r="M28" s="163">
        <f>('humedad a tiempo t Sec nat'!M28-'masa secado al natural'!$AK28)</f>
        <v>0.64705882352941169</v>
      </c>
      <c r="N28" s="163">
        <f>('humedad a tiempo t Sec nat'!N28-'masa secado al natural'!$AK28)</f>
        <v>0.52941176470588247</v>
      </c>
      <c r="O28" s="163">
        <f>('humedad a tiempo t Sec nat'!O28-'masa secado al natural'!$AK28)</f>
        <v>0.49999999999999994</v>
      </c>
      <c r="P28" s="163">
        <f>('humedad a tiempo t Sec nat'!P28-'masa secado al natural'!$AK28)</f>
        <v>0.41176470588235292</v>
      </c>
      <c r="Q28" s="163">
        <f>('humedad a tiempo t Sec nat'!Q28-'masa secado al natural'!$AK28)</f>
        <v>0.35294117647058815</v>
      </c>
      <c r="R28" s="163">
        <f>('humedad a tiempo t Sec nat'!R28-'masa secado al natural'!$AK28)</f>
        <v>0.2352941176470589</v>
      </c>
      <c r="S28" s="163">
        <f>('humedad a tiempo t Sec nat'!S28-'masa secado al natural'!$AK28)</f>
        <v>0.26470588235294118</v>
      </c>
      <c r="T28" s="163">
        <f>('humedad a tiempo t Sec nat'!T28-'masa secado al natural'!$AK28)</f>
        <v>0.35294117647058815</v>
      </c>
      <c r="U28" s="163">
        <f>('humedad a tiempo t Sec nat'!U28-'masa secado al natural'!$AK28)</f>
        <v>0</v>
      </c>
      <c r="V28" s="163">
        <f>('humedad a tiempo t Sec nat'!V28-'masa secado al natural'!$AK28)</f>
        <v>0</v>
      </c>
      <c r="W28" s="163">
        <f>('humedad a tiempo t Sec nat'!W28-'masa secado al natural'!$AK28)</f>
        <v>5.8823529411764761E-2</v>
      </c>
      <c r="X28" s="163">
        <f>('humedad a tiempo t Sec nat'!X28-'masa secado al natural'!$AK28)</f>
        <v>0.11764705882352938</v>
      </c>
      <c r="Y28" s="163">
        <f>('humedad a tiempo t Sec nat'!Y28-'masa secado al natural'!$AK28)</f>
        <v>0.11764705882352938</v>
      </c>
      <c r="Z28" s="163">
        <f>('humedad a tiempo t Sec nat'!Z28-'masa secado al natural'!$AK28)</f>
        <v>0.14705882352941177</v>
      </c>
      <c r="AA28" s="163">
        <f>('humedad a tiempo t Sec nat'!AA28-'masa secado al natural'!$AK28)</f>
        <v>5.8823529411764761E-2</v>
      </c>
      <c r="AB28" s="163">
        <f>('humedad a tiempo t Sec nat'!AB28-'masa secado al natural'!$AK28)</f>
        <v>2.941176470588238E-2</v>
      </c>
      <c r="AC28" s="163">
        <f>('humedad a tiempo t Sec nat'!AC28-'masa secado al natural'!$AK28)</f>
        <v>2.941176470588238E-2</v>
      </c>
      <c r="AD28" s="163">
        <f>('humedad a tiempo t Sec nat'!AD28-'masa secado al natural'!$AK28)</f>
        <v>2.941176470588238E-2</v>
      </c>
      <c r="AE28" s="163">
        <f>('humedad a tiempo t Sec nat'!AE28-'masa secado al natural'!$AK28)</f>
        <v>0</v>
      </c>
      <c r="AF28" s="163">
        <f>('humedad a tiempo t Sec nat'!AF28-'masa secado al natural'!$AK28)</f>
        <v>2.941176470588238E-2</v>
      </c>
      <c r="AG28" s="163">
        <f>('humedad a tiempo t Sec nat'!AG28-'masa secado al natural'!$AK28)</f>
        <v>2.941176470588238E-2</v>
      </c>
      <c r="AH28" s="163">
        <f>('humedad a tiempo t Sec nat'!AH28-'masa secado al natural'!$AK28)</f>
        <v>8.8235294117647134E-2</v>
      </c>
    </row>
    <row r="29" spans="2:34" x14ac:dyDescent="0.35">
      <c r="B29" s="15">
        <v>1</v>
      </c>
      <c r="C29" s="138">
        <v>3</v>
      </c>
      <c r="D29" s="138">
        <v>30</v>
      </c>
      <c r="E29" s="163">
        <f>('humedad a tiempo t Sec nat'!E29-'masa secado al natural'!$AK29)</f>
        <v>3.407407407407407</v>
      </c>
      <c r="F29" s="163">
        <f>('humedad a tiempo t Sec nat'!F29-'masa secado al natural'!$AK29)</f>
        <v>2.7037037037037033</v>
      </c>
      <c r="G29" s="163">
        <f>('humedad a tiempo t Sec nat'!G29-'masa secado al natural'!$AK29)</f>
        <v>1.9999999999999998</v>
      </c>
      <c r="H29" s="163">
        <f>('humedad a tiempo t Sec nat'!H29-'masa secado al natural'!$AK29)</f>
        <v>1.2592592592592591</v>
      </c>
      <c r="I29" s="163">
        <f>('humedad a tiempo t Sec nat'!I29-'masa secado al natural'!$AK29)</f>
        <v>1.1481481481481479</v>
      </c>
      <c r="J29" s="163">
        <f>('humedad a tiempo t Sec nat'!J29-'masa secado al natural'!$AK29)</f>
        <v>0.88888888888888862</v>
      </c>
      <c r="K29" s="163">
        <f>('humedad a tiempo t Sec nat'!K29-'masa secado al natural'!$AK29)</f>
        <v>0.7037037037037035</v>
      </c>
      <c r="L29" s="163">
        <f>('humedad a tiempo t Sec nat'!L29-'masa secado al natural'!$AK29)</f>
        <v>0.55555555555555547</v>
      </c>
      <c r="M29" s="163">
        <f>('humedad a tiempo t Sec nat'!M29-'masa secado al natural'!$AK29)</f>
        <v>0.37037037037037035</v>
      </c>
      <c r="N29" s="163">
        <f>('humedad a tiempo t Sec nat'!N29-'masa secado al natural'!$AK29)</f>
        <v>0.33333333333333326</v>
      </c>
      <c r="O29" s="163">
        <f>('humedad a tiempo t Sec nat'!O29-'masa secado al natural'!$AK29)</f>
        <v>0.25925925925925913</v>
      </c>
      <c r="P29" s="163">
        <f>('humedad a tiempo t Sec nat'!P29-'masa secado al natural'!$AK29)</f>
        <v>0.22222222222222207</v>
      </c>
      <c r="Q29" s="163">
        <f>('humedad a tiempo t Sec nat'!Q29-'masa secado al natural'!$AK29)</f>
        <v>0.18518518518518517</v>
      </c>
      <c r="R29" s="163">
        <f>('humedad a tiempo t Sec nat'!R29-'masa secado al natural'!$AK29)</f>
        <v>0.22222222222222207</v>
      </c>
      <c r="S29" s="163">
        <f>('humedad a tiempo t Sec nat'!S29-'masa secado al natural'!$AK29)</f>
        <v>0.18518518518518517</v>
      </c>
      <c r="T29" s="163">
        <f>('humedad a tiempo t Sec nat'!T29-'masa secado al natural'!$AK29)</f>
        <v>0.37037037037037035</v>
      </c>
      <c r="U29" s="163">
        <f>('humedad a tiempo t Sec nat'!U29-'masa secado al natural'!$AK29)</f>
        <v>0</v>
      </c>
      <c r="V29" s="163">
        <f>('humedad a tiempo t Sec nat'!V29-'masa secado al natural'!$AK29)</f>
        <v>0</v>
      </c>
      <c r="W29" s="163">
        <f>('humedad a tiempo t Sec nat'!W29-'masa secado al natural'!$AK29)</f>
        <v>3.7037037037036903E-2</v>
      </c>
      <c r="X29" s="163">
        <f>('humedad a tiempo t Sec nat'!X29-'masa secado al natural'!$AK29)</f>
        <v>0.11111111111111104</v>
      </c>
      <c r="Y29" s="163">
        <f>('humedad a tiempo t Sec nat'!Y29-'masa secado al natural'!$AK29)</f>
        <v>0.22222222222222207</v>
      </c>
      <c r="Z29" s="163">
        <f>('humedad a tiempo t Sec nat'!Z29-'masa secado al natural'!$AK29)</f>
        <v>0.29629629629629622</v>
      </c>
      <c r="AA29" s="163">
        <f>('humedad a tiempo t Sec nat'!AA29-'masa secado al natural'!$AK29)</f>
        <v>0.29629629629629622</v>
      </c>
      <c r="AB29" s="163">
        <f>('humedad a tiempo t Sec nat'!AB29-'masa secado al natural'!$AK29)</f>
        <v>0.18518518518518517</v>
      </c>
      <c r="AC29" s="163">
        <f>('humedad a tiempo t Sec nat'!AC29-'masa secado al natural'!$AK29)</f>
        <v>0.14814814814814811</v>
      </c>
      <c r="AD29" s="163">
        <f>('humedad a tiempo t Sec nat'!AD29-'masa secado al natural'!$AK29)</f>
        <v>0.14814814814814811</v>
      </c>
      <c r="AE29" s="163">
        <f>('humedad a tiempo t Sec nat'!AE29-'masa secado al natural'!$AK29)</f>
        <v>0.18518518518518517</v>
      </c>
      <c r="AF29" s="163">
        <f>('humedad a tiempo t Sec nat'!AF29-'masa secado al natural'!$AK29)</f>
        <v>0.18518518518518517</v>
      </c>
      <c r="AG29" s="163">
        <f>('humedad a tiempo t Sec nat'!AG29-'masa secado al natural'!$AK29)</f>
        <v>0.22222222222222207</v>
      </c>
      <c r="AH29" s="163">
        <f>('humedad a tiempo t Sec nat'!AH29-'masa secado al natural'!$AK29)</f>
        <v>0.29629629629629622</v>
      </c>
    </row>
    <row r="30" spans="2:34" x14ac:dyDescent="0.35">
      <c r="B30" s="15">
        <v>2</v>
      </c>
      <c r="C30" s="138">
        <v>3</v>
      </c>
      <c r="D30" s="138">
        <v>30</v>
      </c>
      <c r="E30" s="163">
        <f>('humedad a tiempo t Sec nat'!E30-'masa secado al natural'!$AK30)</f>
        <v>2.3823529411764706</v>
      </c>
      <c r="F30" s="163">
        <f>('humedad a tiempo t Sec nat'!F30-'masa secado al natural'!$AK30)</f>
        <v>1.8529411764705879</v>
      </c>
      <c r="G30" s="163">
        <f>('humedad a tiempo t Sec nat'!G30-'masa secado al natural'!$AK30)</f>
        <v>1.3235294117647058</v>
      </c>
      <c r="H30" s="163">
        <f>('humedad a tiempo t Sec nat'!H30-'masa secado al natural'!$AK30)</f>
        <v>0.82352941176470595</v>
      </c>
      <c r="I30" s="163">
        <f>('humedad a tiempo t Sec nat'!I30-'masa secado al natural'!$AK30)</f>
        <v>0.79411764705882348</v>
      </c>
      <c r="J30" s="163">
        <f>('humedad a tiempo t Sec nat'!J30-'masa secado al natural'!$AK30)</f>
        <v>0.76470588235294124</v>
      </c>
      <c r="K30" s="163">
        <f>('humedad a tiempo t Sec nat'!K30-'masa secado al natural'!$AK30)</f>
        <v>0.67647058823529427</v>
      </c>
      <c r="L30" s="163">
        <f>('humedad a tiempo t Sec nat'!L30-'masa secado al natural'!$AK30)</f>
        <v>0.55882352941176472</v>
      </c>
      <c r="M30" s="163">
        <f>('humedad a tiempo t Sec nat'!M30-'masa secado al natural'!$AK30)</f>
        <v>0.49999999999999994</v>
      </c>
      <c r="N30" s="163">
        <f>('humedad a tiempo t Sec nat'!N30-'masa secado al natural'!$AK30)</f>
        <v>0.38235294117647067</v>
      </c>
      <c r="O30" s="163">
        <f>('humedad a tiempo t Sec nat'!O30-'masa secado al natural'!$AK30)</f>
        <v>0.29411764705882365</v>
      </c>
      <c r="P30" s="163">
        <f>('humedad a tiempo t Sec nat'!P30-'masa secado al natural'!$AK30)</f>
        <v>0.2352941176470589</v>
      </c>
      <c r="Q30" s="163">
        <f>('humedad a tiempo t Sec nat'!Q30-'masa secado al natural'!$AK30)</f>
        <v>0.2352941176470589</v>
      </c>
      <c r="R30" s="163">
        <f>('humedad a tiempo t Sec nat'!R30-'masa secado al natural'!$AK30)</f>
        <v>0.17647058823529416</v>
      </c>
      <c r="S30" s="163">
        <f>('humedad a tiempo t Sec nat'!S30-'masa secado al natural'!$AK30)</f>
        <v>0.14705882352941177</v>
      </c>
      <c r="T30" s="163">
        <f>('humedad a tiempo t Sec nat'!T30-'masa secado al natural'!$AK30)</f>
        <v>0.20588235294117641</v>
      </c>
      <c r="U30" s="163">
        <f>('humedad a tiempo t Sec nat'!U30-'masa secado al natural'!$AK30)</f>
        <v>2.941176470588238E-2</v>
      </c>
      <c r="V30" s="163">
        <f>('humedad a tiempo t Sec nat'!V30-'masa secado al natural'!$AK30)</f>
        <v>2.941176470588238E-2</v>
      </c>
      <c r="W30" s="163">
        <f>('humedad a tiempo t Sec nat'!W30-'masa secado al natural'!$AK30)</f>
        <v>2.941176470588238E-2</v>
      </c>
      <c r="X30" s="163">
        <f>('humedad a tiempo t Sec nat'!X30-'masa secado al natural'!$AK30)</f>
        <v>0</v>
      </c>
      <c r="Y30" s="163">
        <f>('humedad a tiempo t Sec nat'!Y30-'masa secado al natural'!$AK30)</f>
        <v>2.941176470588238E-2</v>
      </c>
      <c r="Z30" s="163">
        <f>('humedad a tiempo t Sec nat'!Z30-'masa secado al natural'!$AK30)</f>
        <v>8.8235294117647134E-2</v>
      </c>
      <c r="AA30" s="163">
        <f>('humedad a tiempo t Sec nat'!AA30-'masa secado al natural'!$AK30)</f>
        <v>8.8235294117647134E-2</v>
      </c>
      <c r="AB30" s="163">
        <f>('humedad a tiempo t Sec nat'!AB30-'masa secado al natural'!$AK30)</f>
        <v>8.8235294117647134E-2</v>
      </c>
      <c r="AC30" s="163">
        <f>('humedad a tiempo t Sec nat'!AC30-'masa secado al natural'!$AK30)</f>
        <v>5.8823529411764761E-2</v>
      </c>
      <c r="AD30" s="163">
        <f>('humedad a tiempo t Sec nat'!AD30-'masa secado al natural'!$AK30)</f>
        <v>5.8823529411764761E-2</v>
      </c>
      <c r="AE30" s="163">
        <f>('humedad a tiempo t Sec nat'!AE30-'masa secado al natural'!$AK30)</f>
        <v>5.8823529411764761E-2</v>
      </c>
      <c r="AF30" s="163">
        <f>('humedad a tiempo t Sec nat'!AF30-'masa secado al natural'!$AK30)</f>
        <v>5.8823529411764761E-2</v>
      </c>
      <c r="AG30" s="163">
        <f>('humedad a tiempo t Sec nat'!AG30-'masa secado al natural'!$AK30)</f>
        <v>5.8823529411764761E-2</v>
      </c>
      <c r="AH30" s="163">
        <f>('humedad a tiempo t Sec nat'!AH30-'masa secado al natural'!$AK30)</f>
        <v>0.11764705882352938</v>
      </c>
    </row>
    <row r="31" spans="2:34" x14ac:dyDescent="0.35">
      <c r="B31" s="15">
        <v>3</v>
      </c>
      <c r="C31" s="138">
        <v>3</v>
      </c>
      <c r="D31" s="138">
        <v>30</v>
      </c>
      <c r="E31" s="163">
        <f>('humedad a tiempo t Sec nat'!E31-'masa secado al natural'!$AK31)</f>
        <v>2.709677419354839</v>
      </c>
      <c r="F31" s="163">
        <f>('humedad a tiempo t Sec nat'!F31-'masa secado al natural'!$AK31)</f>
        <v>2.1612903225806455</v>
      </c>
      <c r="G31" s="163">
        <f>('humedad a tiempo t Sec nat'!G31-'masa secado al natural'!$AK31)</f>
        <v>1.3870967741935485</v>
      </c>
      <c r="H31" s="163">
        <f>('humedad a tiempo t Sec nat'!H31-'masa secado al natural'!$AK31)</f>
        <v>0.87096774193548376</v>
      </c>
      <c r="I31" s="163">
        <f>('humedad a tiempo t Sec nat'!I31-'masa secado al natural'!$AK31)</f>
        <v>0.80645161290322565</v>
      </c>
      <c r="J31" s="163">
        <f>('humedad a tiempo t Sec nat'!J31-'masa secado al natural'!$AK31)</f>
        <v>0.67741935483870974</v>
      </c>
      <c r="K31" s="163">
        <f>('humedad a tiempo t Sec nat'!K31-'masa secado al natural'!$AK31)</f>
        <v>0.54838709677419339</v>
      </c>
      <c r="L31" s="163">
        <f>('humedad a tiempo t Sec nat'!L31-'masa secado al natural'!$AK31)</f>
        <v>0.35483870967741937</v>
      </c>
      <c r="M31" s="163">
        <f>('humedad a tiempo t Sec nat'!M31-'masa secado al natural'!$AK31)</f>
        <v>0.2580645161290322</v>
      </c>
      <c r="N31" s="163">
        <f>('humedad a tiempo t Sec nat'!N31-'masa secado al natural'!$AK31)</f>
        <v>0.19354838709677422</v>
      </c>
      <c r="O31" s="163">
        <f>('humedad a tiempo t Sec nat'!O31-'masa secado al natural'!$AK31)</f>
        <v>0.22580645161290314</v>
      </c>
      <c r="P31" s="163">
        <f>('humedad a tiempo t Sec nat'!P31-'masa secado al natural'!$AK31)</f>
        <v>0.19354838709677422</v>
      </c>
      <c r="Q31" s="163">
        <f>('humedad a tiempo t Sec nat'!Q31-'masa secado al natural'!$AK31)</f>
        <v>0.16129032258064516</v>
      </c>
      <c r="R31" s="163">
        <f>('humedad a tiempo t Sec nat'!R31-'masa secado al natural'!$AK31)</f>
        <v>0.22580645161290314</v>
      </c>
      <c r="S31" s="163">
        <f>('humedad a tiempo t Sec nat'!S31-'masa secado al natural'!$AK31)</f>
        <v>9.6774193548387039E-2</v>
      </c>
      <c r="T31" s="163">
        <f>('humedad a tiempo t Sec nat'!T31-'masa secado al natural'!$AK31)</f>
        <v>0.32258064516129015</v>
      </c>
      <c r="U31" s="163">
        <f>('humedad a tiempo t Sec nat'!U31-'masa secado al natural'!$AK31)</f>
        <v>0.1290322580645161</v>
      </c>
      <c r="V31" s="163">
        <f>('humedad a tiempo t Sec nat'!V31-'masa secado al natural'!$AK31)</f>
        <v>6.4516129032257979E-2</v>
      </c>
      <c r="W31" s="163">
        <f>('humedad a tiempo t Sec nat'!W31-'masa secado al natural'!$AK31)</f>
        <v>3.2258064516129059E-2</v>
      </c>
      <c r="X31" s="163">
        <f>('humedad a tiempo t Sec nat'!X31-'masa secado al natural'!$AK31)</f>
        <v>0</v>
      </c>
      <c r="Y31" s="163">
        <f>('humedad a tiempo t Sec nat'!Y31-'masa secado al natural'!$AK31)</f>
        <v>0.19354838709677422</v>
      </c>
      <c r="Z31" s="163">
        <f>('humedad a tiempo t Sec nat'!Z31-'masa secado al natural'!$AK31)</f>
        <v>0.2580645161290322</v>
      </c>
      <c r="AA31" s="163">
        <f>('humedad a tiempo t Sec nat'!AA31-'masa secado al natural'!$AK31)</f>
        <v>0.2580645161290322</v>
      </c>
      <c r="AB31" s="163">
        <f>('humedad a tiempo t Sec nat'!AB31-'masa secado al natural'!$AK31)</f>
        <v>0.22580645161290314</v>
      </c>
      <c r="AC31" s="163">
        <f>('humedad a tiempo t Sec nat'!AC31-'masa secado al natural'!$AK31)</f>
        <v>0.22580645161290314</v>
      </c>
      <c r="AD31" s="163">
        <f>('humedad a tiempo t Sec nat'!AD31-'masa secado al natural'!$AK31)</f>
        <v>0.22580645161290314</v>
      </c>
      <c r="AE31" s="163">
        <f>('humedad a tiempo t Sec nat'!AE31-'masa secado al natural'!$AK31)</f>
        <v>0.22580645161290314</v>
      </c>
      <c r="AF31" s="163">
        <f>('humedad a tiempo t Sec nat'!AF31-'masa secado al natural'!$AK31)</f>
        <v>0.19354838709677422</v>
      </c>
      <c r="AG31" s="163">
        <f>('humedad a tiempo t Sec nat'!AG31-'masa secado al natural'!$AK31)</f>
        <v>0.19354838709677422</v>
      </c>
      <c r="AH31" s="163">
        <f>('humedad a tiempo t Sec nat'!AH31-'masa secado al natural'!$AK31)</f>
        <v>0.29032258064516125</v>
      </c>
    </row>
  </sheetData>
  <mergeCells count="2">
    <mergeCell ref="R1:AH1"/>
    <mergeCell ref="E3:A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opLeftCell="O1" workbookViewId="0">
      <selection activeCell="E4" sqref="E4:AC4"/>
    </sheetView>
  </sheetViews>
  <sheetFormatPr baseColWidth="10" defaultRowHeight="14.5" x14ac:dyDescent="0.35"/>
  <cols>
    <col min="2" max="2" width="9.453125" customWidth="1"/>
    <col min="3" max="3" width="9.7265625" style="3" customWidth="1"/>
    <col min="4" max="4" width="9.81640625" style="3" customWidth="1"/>
    <col min="5" max="34" width="10.81640625" customWidth="1"/>
  </cols>
  <sheetData>
    <row r="1" spans="1:45" x14ac:dyDescent="0.35">
      <c r="A1" s="5"/>
      <c r="B1" s="6"/>
      <c r="C1" s="7" t="s">
        <v>1</v>
      </c>
      <c r="D1" s="8"/>
      <c r="E1" s="9"/>
      <c r="F1" s="9"/>
      <c r="G1" s="9"/>
      <c r="H1" s="9"/>
      <c r="I1" s="9"/>
      <c r="J1" s="9"/>
      <c r="K1" s="9"/>
      <c r="L1" s="9"/>
      <c r="M1" s="9"/>
      <c r="N1" s="9"/>
      <c r="R1" s="193" t="s">
        <v>137</v>
      </c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45" x14ac:dyDescent="0.35">
      <c r="B2" s="2"/>
      <c r="C2" s="165" t="s">
        <v>136</v>
      </c>
      <c r="D2" s="166"/>
      <c r="E2" s="167"/>
      <c r="F2" s="167"/>
      <c r="G2" s="167"/>
      <c r="H2" s="167"/>
      <c r="AL2" s="7" t="s">
        <v>1</v>
      </c>
      <c r="AM2" s="8"/>
      <c r="AN2" s="9"/>
      <c r="AO2" s="9"/>
      <c r="AP2" s="9"/>
      <c r="AQ2" s="9"/>
      <c r="AR2" s="168"/>
      <c r="AS2" s="168"/>
    </row>
    <row r="3" spans="1:45" ht="15" customHeight="1" x14ac:dyDescent="0.35">
      <c r="E3" s="194" t="s">
        <v>140</v>
      </c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6"/>
      <c r="AL3" s="165" t="s">
        <v>136</v>
      </c>
      <c r="AM3" s="166"/>
      <c r="AN3" s="167"/>
      <c r="AO3" s="167"/>
      <c r="AP3" s="167"/>
      <c r="AQ3" s="167"/>
    </row>
    <row r="4" spans="1:45" s="2" customFormat="1" x14ac:dyDescent="0.35">
      <c r="B4" s="2" t="s">
        <v>2</v>
      </c>
      <c r="C4" s="139" t="s">
        <v>3</v>
      </c>
      <c r="D4" s="139" t="s">
        <v>0</v>
      </c>
      <c r="E4" s="175" t="s">
        <v>161</v>
      </c>
      <c r="F4" s="175" t="s">
        <v>151</v>
      </c>
      <c r="G4" s="175" t="s">
        <v>152</v>
      </c>
      <c r="H4" s="175" t="s">
        <v>153</v>
      </c>
      <c r="I4" s="175" t="s">
        <v>154</v>
      </c>
      <c r="J4" s="175" t="s">
        <v>155</v>
      </c>
      <c r="K4" s="175" t="s">
        <v>156</v>
      </c>
      <c r="L4" s="175" t="s">
        <v>157</v>
      </c>
      <c r="M4" s="175" t="s">
        <v>158</v>
      </c>
      <c r="N4" s="175" t="s">
        <v>159</v>
      </c>
      <c r="O4" s="175" t="s">
        <v>160</v>
      </c>
      <c r="P4" s="175" t="s">
        <v>162</v>
      </c>
      <c r="Q4" s="175" t="s">
        <v>163</v>
      </c>
      <c r="R4" s="175" t="s">
        <v>164</v>
      </c>
      <c r="S4" s="175" t="s">
        <v>165</v>
      </c>
      <c r="T4" s="175" t="s">
        <v>166</v>
      </c>
      <c r="U4" s="175" t="s">
        <v>167</v>
      </c>
      <c r="V4" s="175" t="s">
        <v>168</v>
      </c>
      <c r="W4" s="175" t="s">
        <v>169</v>
      </c>
      <c r="X4" s="175" t="s">
        <v>170</v>
      </c>
      <c r="Y4" s="175" t="s">
        <v>171</v>
      </c>
      <c r="Z4" s="175" t="s">
        <v>172</v>
      </c>
      <c r="AA4" s="175" t="s">
        <v>173</v>
      </c>
      <c r="AB4" s="175" t="s">
        <v>174</v>
      </c>
      <c r="AC4" s="175" t="s">
        <v>175</v>
      </c>
      <c r="AD4" s="175" t="s">
        <v>176</v>
      </c>
      <c r="AE4" s="175" t="s">
        <v>177</v>
      </c>
      <c r="AF4" s="175" t="s">
        <v>178</v>
      </c>
      <c r="AG4" s="175" t="s">
        <v>179</v>
      </c>
      <c r="AH4" s="175" t="s">
        <v>180</v>
      </c>
    </row>
    <row r="5" spans="1:45" x14ac:dyDescent="0.35">
      <c r="B5" s="123">
        <v>1</v>
      </c>
      <c r="C5" s="125">
        <v>1</v>
      </c>
      <c r="D5" s="125">
        <v>10</v>
      </c>
      <c r="E5" s="123">
        <f>'humedad libre sec nat'!E5/('humedad a tiempo t Sec nat'!$E5-'masa secado al natural'!$AK5)</f>
        <v>1</v>
      </c>
      <c r="F5" s="123">
        <f>'humedad libre sec nat'!F5/('humedad a tiempo t Sec nat'!$E5-'masa secado al natural'!$AK5)</f>
        <v>0.75862068965517249</v>
      </c>
      <c r="G5" s="123">
        <f>'humedad libre sec nat'!G5/('humedad a tiempo t Sec nat'!$E5-'masa secado al natural'!$AK5)</f>
        <v>0.51724137931034486</v>
      </c>
      <c r="H5" s="123">
        <f>'humedad libre sec nat'!H5/('humedad a tiempo t Sec nat'!$E5-'masa secado al natural'!$AK5)</f>
        <v>0.31034482758620696</v>
      </c>
      <c r="I5" s="123">
        <f>'humedad libre sec nat'!I5/('humedad a tiempo t Sec nat'!$E5-'masa secado al natural'!$AK5)</f>
        <v>0.24137931034482757</v>
      </c>
      <c r="J5" s="123">
        <f>'humedad libre sec nat'!J5/('humedad a tiempo t Sec nat'!$E5-'masa secado al natural'!$AK5)</f>
        <v>0.13793103448275865</v>
      </c>
      <c r="K5" s="123">
        <f>'humedad libre sec nat'!K5/('humedad a tiempo t Sec nat'!$E5-'masa secado al natural'!$AK5)</f>
        <v>0.10344827586206898</v>
      </c>
      <c r="L5" s="123">
        <f>'humedad libre sec nat'!L5/('humedad a tiempo t Sec nat'!$E5-'masa secado al natural'!$AK5)</f>
        <v>3.4482758620689682E-2</v>
      </c>
      <c r="M5" s="123">
        <f>'humedad libre sec nat'!M5/('humedad a tiempo t Sec nat'!$E5-'masa secado al natural'!$AK5)</f>
        <v>3.4482758620689682E-2</v>
      </c>
      <c r="N5" s="123">
        <f>'humedad libre sec nat'!N5/('humedad a tiempo t Sec nat'!$E5-'masa secado al natural'!$AK5)</f>
        <v>3.4482758620689682E-2</v>
      </c>
      <c r="O5" s="123">
        <f>'humedad libre sec nat'!O5/('humedad a tiempo t Sec nat'!$E5-'masa secado al natural'!$AK5)</f>
        <v>3.4482758620689682E-2</v>
      </c>
      <c r="P5" s="123">
        <f>'humedad libre sec nat'!P5/('humedad a tiempo t Sec nat'!$E5-'masa secado al natural'!$AK5)</f>
        <v>3.4482758620689682E-2</v>
      </c>
      <c r="Q5" s="123">
        <f>'humedad libre sec nat'!Q5/('humedad a tiempo t Sec nat'!$E5-'masa secado al natural'!$AK5)</f>
        <v>0</v>
      </c>
      <c r="R5" s="123">
        <f>'humedad libre sec nat'!R5/('humedad a tiempo t Sec nat'!$E5-'masa secado al natural'!$AK5)</f>
        <v>3.4482758620689682E-2</v>
      </c>
      <c r="S5" s="123">
        <f>'humedad libre sec nat'!S5/('humedad a tiempo t Sec nat'!$E5-'masa secado al natural'!$AK5)</f>
        <v>3.4482758620689682E-2</v>
      </c>
      <c r="T5" s="123">
        <f>'humedad libre sec nat'!T5/('humedad a tiempo t Sec nat'!$E5-'masa secado al natural'!$AK5)</f>
        <v>6.8965517241379323E-2</v>
      </c>
      <c r="U5" s="123">
        <f>'humedad libre sec nat'!U5/('humedad a tiempo t Sec nat'!$E5-'masa secado al natural'!$AK5)</f>
        <v>3.4482758620689682E-2</v>
      </c>
      <c r="V5" s="123">
        <f>'humedad libre sec nat'!V5/('humedad a tiempo t Sec nat'!$E5-'masa secado al natural'!$AK5)</f>
        <v>3.4482758620689682E-2</v>
      </c>
      <c r="W5" s="123">
        <f>'humedad libre sec nat'!W5/('humedad a tiempo t Sec nat'!$E5-'masa secado al natural'!$AK5)</f>
        <v>3.4482758620689682E-2</v>
      </c>
      <c r="X5" s="123">
        <f>'humedad libre sec nat'!X5/('humedad a tiempo t Sec nat'!$E5-'masa secado al natural'!$AK5)</f>
        <v>3.4482758620689682E-2</v>
      </c>
      <c r="Y5" s="123">
        <f>'humedad libre sec nat'!Y5/('humedad a tiempo t Sec nat'!$E5-'masa secado al natural'!$AK5)</f>
        <v>6.8965517241379323E-2</v>
      </c>
      <c r="Z5" s="123">
        <f>'humedad libre sec nat'!Z5/('humedad a tiempo t Sec nat'!$E5-'masa secado al natural'!$AK5)</f>
        <v>3.4482758620689682E-2</v>
      </c>
      <c r="AA5" s="123">
        <f>'humedad libre sec nat'!AA5/('humedad a tiempo t Sec nat'!$E5-'masa secado al natural'!$AK5)</f>
        <v>3.4482758620689682E-2</v>
      </c>
      <c r="AB5" s="123">
        <f>'humedad libre sec nat'!AB5/('humedad a tiempo t Sec nat'!$E5-'masa secado al natural'!$AK5)</f>
        <v>0</v>
      </c>
      <c r="AC5" s="123">
        <f>'humedad libre sec nat'!AC5/('humedad a tiempo t Sec nat'!$E5-'masa secado al natural'!$AK5)</f>
        <v>0</v>
      </c>
      <c r="AD5" s="123">
        <f>'humedad libre sec nat'!AD5/('humedad a tiempo t Sec nat'!$E5-'masa secado al natural'!$AK5)</f>
        <v>0</v>
      </c>
      <c r="AE5" s="123">
        <f>'humedad libre sec nat'!AE5/('humedad a tiempo t Sec nat'!$E5-'masa secado al natural'!$AK5)</f>
        <v>0</v>
      </c>
      <c r="AF5" s="123">
        <f>'humedad libre sec nat'!AF5/('humedad a tiempo t Sec nat'!$E5-'masa secado al natural'!$AK5)</f>
        <v>0</v>
      </c>
      <c r="AG5" s="123">
        <f>'humedad libre sec nat'!AG5/('humedad a tiempo t Sec nat'!$E5-'masa secado al natural'!$AK5)</f>
        <v>3.4482758620689682E-2</v>
      </c>
      <c r="AH5" s="123">
        <f>'humedad libre sec nat'!AH5/('humedad a tiempo t Sec nat'!$E5-'masa secado al natural'!$AK5)</f>
        <v>6.8965517241379323E-2</v>
      </c>
    </row>
    <row r="6" spans="1:45" x14ac:dyDescent="0.35">
      <c r="B6" s="123">
        <v>2</v>
      </c>
      <c r="C6" s="125">
        <v>1</v>
      </c>
      <c r="D6" s="125">
        <v>10</v>
      </c>
      <c r="E6" s="123">
        <f>'humedad libre sec nat'!E6/('humedad a tiempo t Sec nat'!$E6-'masa secado al natural'!$AK6)</f>
        <v>1</v>
      </c>
      <c r="F6" s="123">
        <f>'humedad libre sec nat'!F6/('humedad a tiempo t Sec nat'!$E6-'masa secado al natural'!$AK6)</f>
        <v>0.70833333333333326</v>
      </c>
      <c r="G6" s="123">
        <f>'humedad libre sec nat'!G6/('humedad a tiempo t Sec nat'!$E6-'masa secado al natural'!$AK6)</f>
        <v>0.41666666666666669</v>
      </c>
      <c r="H6" s="123">
        <f>'humedad libre sec nat'!H6/('humedad a tiempo t Sec nat'!$E6-'masa secado al natural'!$AK6)</f>
        <v>0.29166666666666663</v>
      </c>
      <c r="I6" s="123">
        <f>'humedad libre sec nat'!I6/('humedad a tiempo t Sec nat'!$E6-'masa secado al natural'!$AK6)</f>
        <v>0.24999999999999994</v>
      </c>
      <c r="J6" s="123">
        <f>'humedad libre sec nat'!J6/('humedad a tiempo t Sec nat'!$E6-'masa secado al natural'!$AK6)</f>
        <v>0.20833333333333334</v>
      </c>
      <c r="K6" s="123">
        <f>'humedad libre sec nat'!K6/('humedad a tiempo t Sec nat'!$E6-'masa secado al natural'!$AK6)</f>
        <v>0.16666666666666663</v>
      </c>
      <c r="L6" s="123">
        <f>'humedad libre sec nat'!L6/('humedad a tiempo t Sec nat'!$E6-'masa secado al natural'!$AK6)</f>
        <v>0.20833333333333334</v>
      </c>
      <c r="M6" s="123">
        <f>'humedad libre sec nat'!M6/('humedad a tiempo t Sec nat'!$E6-'masa secado al natural'!$AK6)</f>
        <v>0.12499999999999992</v>
      </c>
      <c r="N6" s="123">
        <f>'humedad libre sec nat'!N6/('humedad a tiempo t Sec nat'!$E6-'masa secado al natural'!$AK6)</f>
        <v>0.16666666666666663</v>
      </c>
      <c r="O6" s="123">
        <f>'humedad libre sec nat'!O6/('humedad a tiempo t Sec nat'!$E6-'masa secado al natural'!$AK6)</f>
        <v>0</v>
      </c>
      <c r="P6" s="123">
        <f>'humedad libre sec nat'!P6/('humedad a tiempo t Sec nat'!$E6-'masa secado al natural'!$AK6)</f>
        <v>0</v>
      </c>
      <c r="Q6" s="123">
        <f>'humedad libre sec nat'!Q6/('humedad a tiempo t Sec nat'!$E6-'masa secado al natural'!$AK6)</f>
        <v>4.1666666666666616E-2</v>
      </c>
      <c r="R6" s="123">
        <f>'humedad libre sec nat'!R6/('humedad a tiempo t Sec nat'!$E6-'masa secado al natural'!$AK6)</f>
        <v>4.1666666666666616E-2</v>
      </c>
      <c r="S6" s="123">
        <f>'humedad libre sec nat'!S6/('humedad a tiempo t Sec nat'!$E6-'masa secado al natural'!$AK6)</f>
        <v>4.1666666666666616E-2</v>
      </c>
      <c r="T6" s="123">
        <f>'humedad libre sec nat'!T6/('humedad a tiempo t Sec nat'!$E6-'masa secado al natural'!$AK6)</f>
        <v>0.12499999999999992</v>
      </c>
      <c r="U6" s="123">
        <f>'humedad libre sec nat'!U6/('humedad a tiempo t Sec nat'!$E6-'masa secado al natural'!$AK6)</f>
        <v>0</v>
      </c>
      <c r="V6" s="123">
        <f>'humedad libre sec nat'!V6/('humedad a tiempo t Sec nat'!$E6-'masa secado al natural'!$AK6)</f>
        <v>0</v>
      </c>
      <c r="W6" s="123">
        <f>'humedad libre sec nat'!W6/('humedad a tiempo t Sec nat'!$E6-'masa secado al natural'!$AK6)</f>
        <v>0</v>
      </c>
      <c r="X6" s="123">
        <f>'humedad libre sec nat'!X6/('humedad a tiempo t Sec nat'!$E6-'masa secado al natural'!$AK6)</f>
        <v>4.1666666666666616E-2</v>
      </c>
      <c r="Y6" s="123">
        <f>'humedad libre sec nat'!Y6/('humedad a tiempo t Sec nat'!$E6-'masa secado al natural'!$AK6)</f>
        <v>8.3333333333333315E-2</v>
      </c>
      <c r="Z6" s="123">
        <f>'humedad libre sec nat'!Z6/('humedad a tiempo t Sec nat'!$E6-'masa secado al natural'!$AK6)</f>
        <v>4.1666666666666616E-2</v>
      </c>
      <c r="AA6" s="123">
        <f>'humedad libre sec nat'!AA6/('humedad a tiempo t Sec nat'!$E6-'masa secado al natural'!$AK6)</f>
        <v>4.1666666666666616E-2</v>
      </c>
      <c r="AB6" s="123">
        <f>'humedad libre sec nat'!AB6/('humedad a tiempo t Sec nat'!$E6-'masa secado al natural'!$AK6)</f>
        <v>4.1666666666666616E-2</v>
      </c>
      <c r="AC6" s="123">
        <f>'humedad libre sec nat'!AC6/('humedad a tiempo t Sec nat'!$E6-'masa secado al natural'!$AK6)</f>
        <v>4.1666666666666616E-2</v>
      </c>
      <c r="AD6" s="123">
        <f>'humedad libre sec nat'!AD6/('humedad a tiempo t Sec nat'!$E6-'masa secado al natural'!$AK6)</f>
        <v>4.1666666666666616E-2</v>
      </c>
      <c r="AE6" s="123">
        <f>'humedad libre sec nat'!AE6/('humedad a tiempo t Sec nat'!$E6-'masa secado al natural'!$AK6)</f>
        <v>4.1666666666666616E-2</v>
      </c>
      <c r="AF6" s="123">
        <f>'humedad libre sec nat'!AF6/('humedad a tiempo t Sec nat'!$E6-'masa secado al natural'!$AK6)</f>
        <v>4.1666666666666616E-2</v>
      </c>
      <c r="AG6" s="123">
        <f>'humedad libre sec nat'!AG6/('humedad a tiempo t Sec nat'!$E6-'masa secado al natural'!$AK6)</f>
        <v>8.3333333333333315E-2</v>
      </c>
      <c r="AH6" s="123">
        <f>'humedad libre sec nat'!AH6/('humedad a tiempo t Sec nat'!$E6-'masa secado al natural'!$AK6)</f>
        <v>0.12499999999999992</v>
      </c>
    </row>
    <row r="7" spans="1:45" x14ac:dyDescent="0.35">
      <c r="B7" s="123">
        <v>3</v>
      </c>
      <c r="C7" s="125">
        <v>1</v>
      </c>
      <c r="D7" s="125">
        <v>10</v>
      </c>
      <c r="E7" s="123">
        <f>'humedad libre sec nat'!E7/('humedad a tiempo t Sec nat'!$E7-'masa secado al natural'!$AK7)</f>
        <v>1</v>
      </c>
      <c r="F7" s="123">
        <f>'humedad libre sec nat'!F7/('humedad a tiempo t Sec nat'!$E7-'masa secado al natural'!$AK7)</f>
        <v>0.87499999999999978</v>
      </c>
      <c r="G7" s="123">
        <f>'humedad libre sec nat'!G7/('humedad a tiempo t Sec nat'!$E7-'masa secado al natural'!$AK7)</f>
        <v>0.62499999999999978</v>
      </c>
      <c r="H7" s="123">
        <f>'humedad libre sec nat'!H7/('humedad a tiempo t Sec nat'!$E7-'masa secado al natural'!$AK7)</f>
        <v>0.62499999999999978</v>
      </c>
      <c r="I7" s="123">
        <f>'humedad libre sec nat'!I7/('humedad a tiempo t Sec nat'!$E7-'masa secado al natural'!$AK7)</f>
        <v>0.54166666666666663</v>
      </c>
      <c r="J7" s="123">
        <f>'humedad libre sec nat'!J7/('humedad a tiempo t Sec nat'!$E7-'masa secado al natural'!$AK7)</f>
        <v>0.4583333333333332</v>
      </c>
      <c r="K7" s="123">
        <f>'humedad libre sec nat'!K7/('humedad a tiempo t Sec nat'!$E7-'masa secado al natural'!$AK7)</f>
        <v>0.37499999999999989</v>
      </c>
      <c r="L7" s="123">
        <f>'humedad libre sec nat'!L7/('humedad a tiempo t Sec nat'!$E7-'masa secado al natural'!$AK7)</f>
        <v>0.33333333333333326</v>
      </c>
      <c r="M7" s="123">
        <f>'humedad libre sec nat'!M7/('humedad a tiempo t Sec nat'!$E7-'masa secado al natural'!$AK7)</f>
        <v>0.29166666666666657</v>
      </c>
      <c r="N7" s="123">
        <f>'humedad libre sec nat'!N7/('humedad a tiempo t Sec nat'!$E7-'masa secado al natural'!$AK7)</f>
        <v>0.29166666666666657</v>
      </c>
      <c r="O7" s="123">
        <f>'humedad libre sec nat'!O7/('humedad a tiempo t Sec nat'!$E7-'masa secado al natural'!$AK7)</f>
        <v>0.29166666666666657</v>
      </c>
      <c r="P7" s="123">
        <f>'humedad libre sec nat'!P7/('humedad a tiempo t Sec nat'!$E7-'masa secado al natural'!$AK7)</f>
        <v>0.20833333333333331</v>
      </c>
      <c r="Q7" s="123">
        <f>'humedad libre sec nat'!Q7/('humedad a tiempo t Sec nat'!$E7-'masa secado al natural'!$AK7)</f>
        <v>0.1666666666666666</v>
      </c>
      <c r="R7" s="123">
        <f>'humedad libre sec nat'!R7/('humedad a tiempo t Sec nat'!$E7-'masa secado al natural'!$AK7)</f>
        <v>0.1666666666666666</v>
      </c>
      <c r="S7" s="123">
        <f>'humedad libre sec nat'!S7/('humedad a tiempo t Sec nat'!$E7-'masa secado al natural'!$AK7)</f>
        <v>8.3333333333333301E-2</v>
      </c>
      <c r="T7" s="123">
        <f>'humedad libre sec nat'!T7/('humedad a tiempo t Sec nat'!$E7-'masa secado al natural'!$AK7)</f>
        <v>0.125</v>
      </c>
      <c r="U7" s="123">
        <f>'humedad libre sec nat'!U7/('humedad a tiempo t Sec nat'!$E7-'masa secado al natural'!$AK7)</f>
        <v>8.3333333333333301E-2</v>
      </c>
      <c r="V7" s="123">
        <f>'humedad libre sec nat'!V7/('humedad a tiempo t Sec nat'!$E7-'masa secado al natural'!$AK7)</f>
        <v>8.3333333333333301E-2</v>
      </c>
      <c r="W7" s="123">
        <f>'humedad libre sec nat'!W7/('humedad a tiempo t Sec nat'!$E7-'masa secado al natural'!$AK7)</f>
        <v>8.3333333333333301E-2</v>
      </c>
      <c r="X7" s="123">
        <f>'humedad libre sec nat'!X7/('humedad a tiempo t Sec nat'!$E7-'masa secado al natural'!$AK7)</f>
        <v>8.3333333333333301E-2</v>
      </c>
      <c r="Y7" s="123">
        <f>'humedad libre sec nat'!Y7/('humedad a tiempo t Sec nat'!$E7-'masa secado al natural'!$AK7)</f>
        <v>0.125</v>
      </c>
      <c r="Z7" s="123">
        <f>'humedad libre sec nat'!Z7/('humedad a tiempo t Sec nat'!$E7-'masa secado al natural'!$AK7)</f>
        <v>0.125</v>
      </c>
      <c r="AA7" s="123">
        <f>'humedad libre sec nat'!AA7/('humedad a tiempo t Sec nat'!$E7-'masa secado al natural'!$AK7)</f>
        <v>0.125</v>
      </c>
      <c r="AB7" s="123">
        <f>'humedad libre sec nat'!AB7/('humedad a tiempo t Sec nat'!$E7-'masa secado al natural'!$AK7)</f>
        <v>0.125</v>
      </c>
      <c r="AC7" s="123">
        <f>'humedad libre sec nat'!AC7/('humedad a tiempo t Sec nat'!$E7-'masa secado al natural'!$AK7)</f>
        <v>0.125</v>
      </c>
      <c r="AD7" s="123">
        <f>'humedad libre sec nat'!AD7/('humedad a tiempo t Sec nat'!$E7-'masa secado al natural'!$AK7)</f>
        <v>0.125</v>
      </c>
      <c r="AE7" s="123">
        <f>'humedad libre sec nat'!AE7/('humedad a tiempo t Sec nat'!$E7-'masa secado al natural'!$AK7)</f>
        <v>8.3333333333333301E-2</v>
      </c>
      <c r="AF7" s="123">
        <f>'humedad libre sec nat'!AF7/('humedad a tiempo t Sec nat'!$E7-'masa secado al natural'!$AK7)</f>
        <v>4.166666666666665E-2</v>
      </c>
      <c r="AG7" s="123">
        <f>'humedad libre sec nat'!AG7/('humedad a tiempo t Sec nat'!$E7-'masa secado al natural'!$AK7)</f>
        <v>0</v>
      </c>
      <c r="AH7" s="123">
        <f>'humedad libre sec nat'!AH7/('humedad a tiempo t Sec nat'!$E7-'masa secado al natural'!$AK7)</f>
        <v>8.3333333333333301E-2</v>
      </c>
    </row>
    <row r="8" spans="1:45" x14ac:dyDescent="0.35">
      <c r="B8" s="123">
        <v>1</v>
      </c>
      <c r="C8" s="125">
        <v>2</v>
      </c>
      <c r="D8" s="125">
        <v>10</v>
      </c>
      <c r="E8" s="123">
        <f>'humedad libre sec nat'!E8/('humedad a tiempo t Sec nat'!$E8-'masa secado al natural'!$AK8)</f>
        <v>1</v>
      </c>
      <c r="F8" s="123">
        <f>'humedad libre sec nat'!F8/('humedad a tiempo t Sec nat'!$E8-'masa secado al natural'!$AK8)</f>
        <v>0.69565217391304346</v>
      </c>
      <c r="G8" s="123">
        <f>'humedad libre sec nat'!G8/('humedad a tiempo t Sec nat'!$E8-'masa secado al natural'!$AK8)</f>
        <v>0.43478260869565222</v>
      </c>
      <c r="H8" s="123">
        <f>'humedad libre sec nat'!H8/('humedad a tiempo t Sec nat'!$E8-'masa secado al natural'!$AK8)</f>
        <v>0.17391304347826086</v>
      </c>
      <c r="I8" s="123">
        <f>'humedad libre sec nat'!I8/('humedad a tiempo t Sec nat'!$E8-'masa secado al natural'!$AK8)</f>
        <v>8.6956521739130432E-2</v>
      </c>
      <c r="J8" s="123">
        <f>'humedad libre sec nat'!J8/('humedad a tiempo t Sec nat'!$E8-'masa secado al natural'!$AK8)</f>
        <v>4.3478260869565216E-2</v>
      </c>
      <c r="K8" s="123">
        <f>'humedad libre sec nat'!K8/('humedad a tiempo t Sec nat'!$E8-'masa secado al natural'!$AK8)</f>
        <v>0</v>
      </c>
      <c r="L8" s="123">
        <f>'humedad libre sec nat'!L8/('humedad a tiempo t Sec nat'!$E8-'masa secado al natural'!$AK8)</f>
        <v>0</v>
      </c>
      <c r="M8" s="123">
        <f>'humedad libre sec nat'!M8/('humedad a tiempo t Sec nat'!$E8-'masa secado al natural'!$AK8)</f>
        <v>0</v>
      </c>
      <c r="N8" s="123">
        <f>'humedad libre sec nat'!N8/('humedad a tiempo t Sec nat'!$E8-'masa secado al natural'!$AK8)</f>
        <v>0</v>
      </c>
      <c r="O8" s="123">
        <f>'humedad libre sec nat'!O8/('humedad a tiempo t Sec nat'!$E8-'masa secado al natural'!$AK8)</f>
        <v>0</v>
      </c>
      <c r="P8" s="123">
        <f>'humedad libre sec nat'!P8/('humedad a tiempo t Sec nat'!$E8-'masa secado al natural'!$AK8)</f>
        <v>0</v>
      </c>
      <c r="Q8" s="123">
        <f>'humedad libre sec nat'!Q8/('humedad a tiempo t Sec nat'!$E8-'masa secado al natural'!$AK8)</f>
        <v>0</v>
      </c>
      <c r="R8" s="123">
        <f>'humedad libre sec nat'!R8/('humedad a tiempo t Sec nat'!$E8-'masa secado al natural'!$AK8)</f>
        <v>4.3478260869565216E-2</v>
      </c>
      <c r="S8" s="123">
        <f>'humedad libre sec nat'!S8/('humedad a tiempo t Sec nat'!$E8-'masa secado al natural'!$AK8)</f>
        <v>0.17391304347826086</v>
      </c>
      <c r="T8" s="123">
        <f>'humedad libre sec nat'!T8/('humedad a tiempo t Sec nat'!$E8-'masa secado al natural'!$AK8)</f>
        <v>8.6956521739130432E-2</v>
      </c>
      <c r="U8" s="123">
        <f>'humedad libre sec nat'!U8/('humedad a tiempo t Sec nat'!$E8-'masa secado al natural'!$AK8)</f>
        <v>4.3478260869565216E-2</v>
      </c>
      <c r="V8" s="123">
        <f>'humedad libre sec nat'!V8/('humedad a tiempo t Sec nat'!$E8-'masa secado al natural'!$AK8)</f>
        <v>4.3478260869565216E-2</v>
      </c>
      <c r="W8" s="123">
        <f>'humedad libre sec nat'!W8/('humedad a tiempo t Sec nat'!$E8-'masa secado al natural'!$AK8)</f>
        <v>0</v>
      </c>
      <c r="X8" s="123">
        <f>'humedad libre sec nat'!X8/('humedad a tiempo t Sec nat'!$E8-'masa secado al natural'!$AK8)</f>
        <v>0</v>
      </c>
      <c r="Y8" s="123">
        <f>'humedad libre sec nat'!Y8/('humedad a tiempo t Sec nat'!$E8-'masa secado al natural'!$AK8)</f>
        <v>0</v>
      </c>
      <c r="Z8" s="123">
        <f>'humedad libre sec nat'!Z8/('humedad a tiempo t Sec nat'!$E8-'masa secado al natural'!$AK8)</f>
        <v>4.3478260869565216E-2</v>
      </c>
      <c r="AA8" s="123">
        <f>'humedad libre sec nat'!AA8/('humedad a tiempo t Sec nat'!$E8-'masa secado al natural'!$AK8)</f>
        <v>4.3478260869565216E-2</v>
      </c>
      <c r="AB8" s="123">
        <f>'humedad libre sec nat'!AB8/('humedad a tiempo t Sec nat'!$E8-'masa secado al natural'!$AK8)</f>
        <v>4.3478260869565216E-2</v>
      </c>
      <c r="AC8" s="123">
        <f>'humedad libre sec nat'!AC8/('humedad a tiempo t Sec nat'!$E8-'masa secado al natural'!$AK8)</f>
        <v>4.3478260869565216E-2</v>
      </c>
      <c r="AD8" s="123">
        <f>'humedad libre sec nat'!AD8/('humedad a tiempo t Sec nat'!$E8-'masa secado al natural'!$AK8)</f>
        <v>4.3478260869565216E-2</v>
      </c>
      <c r="AE8" s="123">
        <f>'humedad libre sec nat'!AE8/('humedad a tiempo t Sec nat'!$E8-'masa secado al natural'!$AK8)</f>
        <v>4.3478260869565216E-2</v>
      </c>
      <c r="AF8" s="123">
        <f>'humedad libre sec nat'!AF8/('humedad a tiempo t Sec nat'!$E8-'masa secado al natural'!$AK8)</f>
        <v>0</v>
      </c>
      <c r="AG8" s="123">
        <f>'humedad libre sec nat'!AG8/('humedad a tiempo t Sec nat'!$E8-'masa secado al natural'!$AK8)</f>
        <v>0</v>
      </c>
      <c r="AH8" s="123">
        <f>'humedad libre sec nat'!AH8/('humedad a tiempo t Sec nat'!$E8-'masa secado al natural'!$AK8)</f>
        <v>0</v>
      </c>
    </row>
    <row r="9" spans="1:45" x14ac:dyDescent="0.35">
      <c r="B9" s="123">
        <v>2</v>
      </c>
      <c r="C9" s="125">
        <v>2</v>
      </c>
      <c r="D9" s="125">
        <v>10</v>
      </c>
      <c r="E9" s="123">
        <f>'humedad libre sec nat'!E9/('humedad a tiempo t Sec nat'!$E9-'masa secado al natural'!$AK9)</f>
        <v>1</v>
      </c>
      <c r="F9" s="123">
        <f>'humedad libre sec nat'!F9/('humedad a tiempo t Sec nat'!$E9-'masa secado al natural'!$AK9)</f>
        <v>0.68181818181818188</v>
      </c>
      <c r="G9" s="123">
        <f>'humedad libre sec nat'!G9/('humedad a tiempo t Sec nat'!$E9-'masa secado al natural'!$AK9)</f>
        <v>0.40909090909090912</v>
      </c>
      <c r="H9" s="123">
        <f>'humedad libre sec nat'!H9/('humedad a tiempo t Sec nat'!$E9-'masa secado al natural'!$AK9)</f>
        <v>0.13636363636363641</v>
      </c>
      <c r="I9" s="123">
        <f>'humedad libre sec nat'!I9/('humedad a tiempo t Sec nat'!$E9-'masa secado al natural'!$AK9)</f>
        <v>9.0909090909090953E-2</v>
      </c>
      <c r="J9" s="123">
        <f>'humedad libre sec nat'!J9/('humedad a tiempo t Sec nat'!$E9-'masa secado al natural'!$AK9)</f>
        <v>4.5454545454545449E-2</v>
      </c>
      <c r="K9" s="123">
        <f>'humedad libre sec nat'!K9/('humedad a tiempo t Sec nat'!$E9-'masa secado al natural'!$AK9)</f>
        <v>0</v>
      </c>
      <c r="L9" s="123">
        <f>'humedad libre sec nat'!L9/('humedad a tiempo t Sec nat'!$E9-'masa secado al natural'!$AK9)</f>
        <v>4.5454545454545449E-2</v>
      </c>
      <c r="M9" s="123">
        <f>'humedad libre sec nat'!M9/('humedad a tiempo t Sec nat'!$E9-'masa secado al natural'!$AK9)</f>
        <v>4.5454545454545449E-2</v>
      </c>
      <c r="N9" s="123">
        <f>'humedad libre sec nat'!N9/('humedad a tiempo t Sec nat'!$E9-'masa secado al natural'!$AK9)</f>
        <v>4.5454545454545449E-2</v>
      </c>
      <c r="O9" s="123">
        <f>'humedad libre sec nat'!O9/('humedad a tiempo t Sec nat'!$E9-'masa secado al natural'!$AK9)</f>
        <v>4.5454545454545449E-2</v>
      </c>
      <c r="P9" s="123">
        <f>'humedad libre sec nat'!P9/('humedad a tiempo t Sec nat'!$E9-'masa secado al natural'!$AK9)</f>
        <v>4.5454545454545449E-2</v>
      </c>
      <c r="Q9" s="123">
        <f>'humedad libre sec nat'!Q9/('humedad a tiempo t Sec nat'!$E9-'masa secado al natural'!$AK9)</f>
        <v>4.5454545454545449E-2</v>
      </c>
      <c r="R9" s="123">
        <f>'humedad libre sec nat'!R9/('humedad a tiempo t Sec nat'!$E9-'masa secado al natural'!$AK9)</f>
        <v>9.0909090909090953E-2</v>
      </c>
      <c r="S9" s="123">
        <f>'humedad libre sec nat'!S9/('humedad a tiempo t Sec nat'!$E9-'masa secado al natural'!$AK9)</f>
        <v>4.5454545454545449E-2</v>
      </c>
      <c r="T9" s="123">
        <f>'humedad libre sec nat'!T9/('humedad a tiempo t Sec nat'!$E9-'masa secado al natural'!$AK9)</f>
        <v>9.0909090909090953E-2</v>
      </c>
      <c r="U9" s="123">
        <f>'humedad libre sec nat'!U9/('humedad a tiempo t Sec nat'!$E9-'masa secado al natural'!$AK9)</f>
        <v>9.0909090909090953E-2</v>
      </c>
      <c r="V9" s="123">
        <f>'humedad libre sec nat'!V9/('humedad a tiempo t Sec nat'!$E9-'masa secado al natural'!$AK9)</f>
        <v>4.5454545454545449E-2</v>
      </c>
      <c r="W9" s="123">
        <f>'humedad libre sec nat'!W9/('humedad a tiempo t Sec nat'!$E9-'masa secado al natural'!$AK9)</f>
        <v>4.5454545454545449E-2</v>
      </c>
      <c r="X9" s="123">
        <f>'humedad libre sec nat'!X9/('humedad a tiempo t Sec nat'!$E9-'masa secado al natural'!$AK9)</f>
        <v>4.5454545454545449E-2</v>
      </c>
      <c r="Y9" s="123">
        <f>'humedad libre sec nat'!Y9/('humedad a tiempo t Sec nat'!$E9-'masa secado al natural'!$AK9)</f>
        <v>4.5454545454545449E-2</v>
      </c>
      <c r="Z9" s="123">
        <f>'humedad libre sec nat'!Z9/('humedad a tiempo t Sec nat'!$E9-'masa secado al natural'!$AK9)</f>
        <v>9.0909090909090953E-2</v>
      </c>
      <c r="AA9" s="123">
        <f>'humedad libre sec nat'!AA9/('humedad a tiempo t Sec nat'!$E9-'masa secado al natural'!$AK9)</f>
        <v>4.5454545454545449E-2</v>
      </c>
      <c r="AB9" s="123">
        <f>'humedad libre sec nat'!AB9/('humedad a tiempo t Sec nat'!$E9-'masa secado al natural'!$AK9)</f>
        <v>4.5454545454545449E-2</v>
      </c>
      <c r="AC9" s="123">
        <f>'humedad libre sec nat'!AC9/('humedad a tiempo t Sec nat'!$E9-'masa secado al natural'!$AK9)</f>
        <v>4.5454545454545449E-2</v>
      </c>
      <c r="AD9" s="123">
        <f>'humedad libre sec nat'!AD9/('humedad a tiempo t Sec nat'!$E9-'masa secado al natural'!$AK9)</f>
        <v>4.5454545454545449E-2</v>
      </c>
      <c r="AE9" s="123">
        <f>'humedad libre sec nat'!AE9/('humedad a tiempo t Sec nat'!$E9-'masa secado al natural'!$AK9)</f>
        <v>4.5454545454545449E-2</v>
      </c>
      <c r="AF9" s="123">
        <f>'humedad libre sec nat'!AF9/('humedad a tiempo t Sec nat'!$E9-'masa secado al natural'!$AK9)</f>
        <v>4.5454545454545449E-2</v>
      </c>
      <c r="AG9" s="123">
        <f>'humedad libre sec nat'!AG9/('humedad a tiempo t Sec nat'!$E9-'masa secado al natural'!$AK9)</f>
        <v>4.5454545454545449E-2</v>
      </c>
      <c r="AH9" s="123">
        <f>'humedad libre sec nat'!AH9/('humedad a tiempo t Sec nat'!$E9-'masa secado al natural'!$AK9)</f>
        <v>4.5454545454545449E-2</v>
      </c>
    </row>
    <row r="10" spans="1:45" x14ac:dyDescent="0.35">
      <c r="B10" s="123">
        <v>3</v>
      </c>
      <c r="C10" s="125">
        <v>2</v>
      </c>
      <c r="D10" s="125">
        <v>10</v>
      </c>
      <c r="E10" s="123">
        <f>'humedad libre sec nat'!E10/('humedad a tiempo t Sec nat'!$E10-'masa secado al natural'!$AK10)</f>
        <v>1</v>
      </c>
      <c r="F10" s="123">
        <f>'humedad libre sec nat'!F10/('humedad a tiempo t Sec nat'!$E10-'masa secado al natural'!$AK10)</f>
        <v>0.77777777777777779</v>
      </c>
      <c r="G10" s="123">
        <f>'humedad libre sec nat'!G10/('humedad a tiempo t Sec nat'!$E10-'masa secado al natural'!$AK10)</f>
        <v>0.61111111111111105</v>
      </c>
      <c r="H10" s="123">
        <f>'humedad libre sec nat'!H10/('humedad a tiempo t Sec nat'!$E10-'masa secado al natural'!$AK10)</f>
        <v>0.44444444444444442</v>
      </c>
      <c r="I10" s="123">
        <f>'humedad libre sec nat'!I10/('humedad a tiempo t Sec nat'!$E10-'masa secado al natural'!$AK10)</f>
        <v>0.27777777777777779</v>
      </c>
      <c r="J10" s="123">
        <f>'humedad libre sec nat'!J10/('humedad a tiempo t Sec nat'!$E10-'masa secado al natural'!$AK10)</f>
        <v>0.22222222222222218</v>
      </c>
      <c r="K10" s="123">
        <f>'humedad libre sec nat'!K10/('humedad a tiempo t Sec nat'!$E10-'masa secado al natural'!$AK10)</f>
        <v>0.16666666666666669</v>
      </c>
      <c r="L10" s="123">
        <f>'humedad libre sec nat'!L10/('humedad a tiempo t Sec nat'!$E10-'masa secado al natural'!$AK10)</f>
        <v>0.11111111111111109</v>
      </c>
      <c r="M10" s="123">
        <f>'humedad libre sec nat'!M10/('humedad a tiempo t Sec nat'!$E10-'masa secado al natural'!$AK10)</f>
        <v>0.11111111111111109</v>
      </c>
      <c r="N10" s="123">
        <f>'humedad libre sec nat'!N10/('humedad a tiempo t Sec nat'!$E10-'masa secado al natural'!$AK10)</f>
        <v>0.11111111111111109</v>
      </c>
      <c r="O10" s="123">
        <f>'humedad libre sec nat'!O10/('humedad a tiempo t Sec nat'!$E10-'masa secado al natural'!$AK10)</f>
        <v>0.11111111111111109</v>
      </c>
      <c r="P10" s="123">
        <f>'humedad libre sec nat'!P10/('humedad a tiempo t Sec nat'!$E10-'masa secado al natural'!$AK10)</f>
        <v>0.11111111111111109</v>
      </c>
      <c r="Q10" s="123">
        <f>'humedad libre sec nat'!Q10/('humedad a tiempo t Sec nat'!$E10-'masa secado al natural'!$AK10)</f>
        <v>0.11111111111111109</v>
      </c>
      <c r="R10" s="123">
        <f>'humedad libre sec nat'!R10/('humedad a tiempo t Sec nat'!$E10-'masa secado al natural'!$AK10)</f>
        <v>0</v>
      </c>
      <c r="S10" s="123">
        <f>'humedad libre sec nat'!S10/('humedad a tiempo t Sec nat'!$E10-'masa secado al natural'!$AK10)</f>
        <v>5.5555555555555546E-2</v>
      </c>
      <c r="T10" s="123">
        <f>'humedad libre sec nat'!T10/('humedad a tiempo t Sec nat'!$E10-'masa secado al natural'!$AK10)</f>
        <v>5.5555555555555546E-2</v>
      </c>
      <c r="U10" s="123">
        <f>'humedad libre sec nat'!U10/('humedad a tiempo t Sec nat'!$E10-'masa secado al natural'!$AK10)</f>
        <v>5.5555555555555546E-2</v>
      </c>
      <c r="V10" s="123">
        <f>'humedad libre sec nat'!V10/('humedad a tiempo t Sec nat'!$E10-'masa secado al natural'!$AK10)</f>
        <v>5.5555555555555546E-2</v>
      </c>
      <c r="W10" s="123">
        <f>'humedad libre sec nat'!W10/('humedad a tiempo t Sec nat'!$E10-'masa secado al natural'!$AK10)</f>
        <v>5.5555555555555546E-2</v>
      </c>
      <c r="X10" s="123">
        <f>'humedad libre sec nat'!X10/('humedad a tiempo t Sec nat'!$E10-'masa secado al natural'!$AK10)</f>
        <v>5.5555555555555546E-2</v>
      </c>
      <c r="Y10" s="123">
        <f>'humedad libre sec nat'!Y10/('humedad a tiempo t Sec nat'!$E10-'masa secado al natural'!$AK10)</f>
        <v>5.5555555555555546E-2</v>
      </c>
      <c r="Z10" s="123">
        <f>'humedad libre sec nat'!Z10/('humedad a tiempo t Sec nat'!$E10-'masa secado al natural'!$AK10)</f>
        <v>5.5555555555555546E-2</v>
      </c>
      <c r="AA10" s="123">
        <f>'humedad libre sec nat'!AA10/('humedad a tiempo t Sec nat'!$E10-'masa secado al natural'!$AK10)</f>
        <v>5.5555555555555546E-2</v>
      </c>
      <c r="AB10" s="123">
        <f>'humedad libre sec nat'!AB10/('humedad a tiempo t Sec nat'!$E10-'masa secado al natural'!$AK10)</f>
        <v>5.5555555555555546E-2</v>
      </c>
      <c r="AC10" s="123">
        <f>'humedad libre sec nat'!AC10/('humedad a tiempo t Sec nat'!$E10-'masa secado al natural'!$AK10)</f>
        <v>5.5555555555555546E-2</v>
      </c>
      <c r="AD10" s="123">
        <f>'humedad libre sec nat'!AD10/('humedad a tiempo t Sec nat'!$E10-'masa secado al natural'!$AK10)</f>
        <v>5.5555555555555546E-2</v>
      </c>
      <c r="AE10" s="123">
        <f>'humedad libre sec nat'!AE10/('humedad a tiempo t Sec nat'!$E10-'masa secado al natural'!$AK10)</f>
        <v>5.5555555555555546E-2</v>
      </c>
      <c r="AF10" s="123">
        <f>'humedad libre sec nat'!AF10/('humedad a tiempo t Sec nat'!$E10-'masa secado al natural'!$AK10)</f>
        <v>5.5555555555555546E-2</v>
      </c>
      <c r="AG10" s="123">
        <f>'humedad libre sec nat'!AG10/('humedad a tiempo t Sec nat'!$E10-'masa secado al natural'!$AK10)</f>
        <v>5.5555555555555546E-2</v>
      </c>
      <c r="AH10" s="123">
        <f>'humedad libre sec nat'!AH10/('humedad a tiempo t Sec nat'!$E10-'masa secado al natural'!$AK10)</f>
        <v>5.5555555555555546E-2</v>
      </c>
    </row>
    <row r="11" spans="1:45" x14ac:dyDescent="0.35">
      <c r="B11" s="123">
        <v>1</v>
      </c>
      <c r="C11" s="125">
        <v>3</v>
      </c>
      <c r="D11" s="125">
        <v>10</v>
      </c>
      <c r="E11" s="123">
        <f>'humedad libre sec nat'!E11/('humedad a tiempo t Sec nat'!$E11-'masa secado al natural'!$AK11)</f>
        <v>1</v>
      </c>
      <c r="F11" s="123">
        <f>'humedad libre sec nat'!F11/('humedad a tiempo t Sec nat'!$E11-'masa secado al natural'!$AK11)</f>
        <v>1</v>
      </c>
      <c r="G11" s="123">
        <f>'humedad libre sec nat'!G11/('humedad a tiempo t Sec nat'!$E11-'masa secado al natural'!$AK11)</f>
        <v>0.82608695652173914</v>
      </c>
      <c r="H11" s="123">
        <f>'humedad libre sec nat'!H11/('humedad a tiempo t Sec nat'!$E11-'masa secado al natural'!$AK11)</f>
        <v>0.82608695652173914</v>
      </c>
      <c r="I11" s="123">
        <f>'humedad libre sec nat'!I11/('humedad a tiempo t Sec nat'!$E11-'masa secado al natural'!$AK11)</f>
        <v>0.73913043478260887</v>
      </c>
      <c r="J11" s="123">
        <f>'humedad libre sec nat'!J11/('humedad a tiempo t Sec nat'!$E11-'masa secado al natural'!$AK11)</f>
        <v>0.56521739130434778</v>
      </c>
      <c r="K11" s="123">
        <f>'humedad libre sec nat'!K11/('humedad a tiempo t Sec nat'!$E11-'masa secado al natural'!$AK11)</f>
        <v>0.47826086956521746</v>
      </c>
      <c r="L11" s="123">
        <f>'humedad libre sec nat'!L11/('humedad a tiempo t Sec nat'!$E11-'masa secado al natural'!$AK11)</f>
        <v>0.39130434782608697</v>
      </c>
      <c r="M11" s="123">
        <f>'humedad libre sec nat'!M11/('humedad a tiempo t Sec nat'!$E11-'masa secado al natural'!$AK11)</f>
        <v>0.3043478260869566</v>
      </c>
      <c r="N11" s="123">
        <f>'humedad libre sec nat'!N11/('humedad a tiempo t Sec nat'!$E11-'masa secado al natural'!$AK11)</f>
        <v>0.20869565217391306</v>
      </c>
      <c r="O11" s="123">
        <f>'humedad libre sec nat'!O11/('humedad a tiempo t Sec nat'!$E11-'masa secado al natural'!$AK11)</f>
        <v>9.5652173913043467E-2</v>
      </c>
      <c r="P11" s="123">
        <f>'humedad libre sec nat'!P11/('humedad a tiempo t Sec nat'!$E11-'masa secado al natural'!$AK11)</f>
        <v>0.10434782608695653</v>
      </c>
      <c r="Q11" s="123">
        <f>'humedad libre sec nat'!Q11/('humedad a tiempo t Sec nat'!$E11-'masa secado al natural'!$AK11)</f>
        <v>0</v>
      </c>
      <c r="R11" s="123">
        <f>'humedad libre sec nat'!R11/('humedad a tiempo t Sec nat'!$E11-'masa secado al natural'!$AK11)</f>
        <v>6.0869565217391265E-2</v>
      </c>
      <c r="S11" s="123">
        <f>'humedad libre sec nat'!S11/('humedad a tiempo t Sec nat'!$E11-'masa secado al natural'!$AK11)</f>
        <v>0.13043478260869568</v>
      </c>
      <c r="T11" s="123">
        <f>'humedad libre sec nat'!T11/('humedad a tiempo t Sec nat'!$E11-'masa secado al natural'!$AK11)</f>
        <v>0.11304347826086958</v>
      </c>
      <c r="U11" s="123">
        <f>'humedad libre sec nat'!U11/('humedad a tiempo t Sec nat'!$E11-'masa secado al natural'!$AK11)</f>
        <v>9.5652173913043467E-2</v>
      </c>
      <c r="V11" s="123">
        <f>'humedad libre sec nat'!V11/('humedad a tiempo t Sec nat'!$E11-'masa secado al natural'!$AK11)</f>
        <v>8.6956521739130418E-2</v>
      </c>
      <c r="W11" s="123">
        <f>'humedad libre sec nat'!W11/('humedad a tiempo t Sec nat'!$E11-'masa secado al natural'!$AK11)</f>
        <v>4.3478260869565258E-2</v>
      </c>
      <c r="X11" s="123">
        <f>'humedad libre sec nat'!X11/('humedad a tiempo t Sec nat'!$E11-'masa secado al natural'!$AK11)</f>
        <v>4.3478260869565258E-2</v>
      </c>
      <c r="Y11" s="123">
        <f>'humedad libre sec nat'!Y11/('humedad a tiempo t Sec nat'!$E11-'masa secado al natural'!$AK11)</f>
        <v>8.6956521739130523E-3</v>
      </c>
      <c r="Z11" s="123">
        <f>'humedad libre sec nat'!Z11/('humedad a tiempo t Sec nat'!$E11-'masa secado al natural'!$AK11)</f>
        <v>8.6956521739130523E-3</v>
      </c>
      <c r="AA11" s="123">
        <f>'humedad libre sec nat'!AA11/('humedad a tiempo t Sec nat'!$E11-'masa secado al natural'!$AK11)</f>
        <v>0</v>
      </c>
      <c r="AB11" s="123">
        <f>'humedad libre sec nat'!AB11/('humedad a tiempo t Sec nat'!$E11-'masa secado al natural'!$AK11)</f>
        <v>0</v>
      </c>
      <c r="AC11" s="123">
        <f>'humedad libre sec nat'!AC11/('humedad a tiempo t Sec nat'!$E11-'masa secado al natural'!$AK11)</f>
        <v>0</v>
      </c>
      <c r="AD11" s="123">
        <f>'humedad libre sec nat'!AD11/('humedad a tiempo t Sec nat'!$E11-'masa secado al natural'!$AK11)</f>
        <v>0</v>
      </c>
      <c r="AE11" s="123">
        <f>'humedad libre sec nat'!AE11/('humedad a tiempo t Sec nat'!$E11-'masa secado al natural'!$AK11)</f>
        <v>0</v>
      </c>
      <c r="AF11" s="123">
        <f>'humedad libre sec nat'!AF11/('humedad a tiempo t Sec nat'!$E11-'masa secado al natural'!$AK11)</f>
        <v>0</v>
      </c>
      <c r="AG11" s="123">
        <f>'humedad libre sec nat'!AG11/('humedad a tiempo t Sec nat'!$E11-'masa secado al natural'!$AK11)</f>
        <v>0</v>
      </c>
      <c r="AH11" s="123">
        <f>'humedad libre sec nat'!AH11/('humedad a tiempo t Sec nat'!$E11-'masa secado al natural'!$AK11)</f>
        <v>0</v>
      </c>
    </row>
    <row r="12" spans="1:45" x14ac:dyDescent="0.35">
      <c r="B12" s="123">
        <v>2</v>
      </c>
      <c r="C12" s="125">
        <v>3</v>
      </c>
      <c r="D12" s="125">
        <v>10</v>
      </c>
      <c r="E12" s="123">
        <f>'humedad libre sec nat'!E12/('humedad a tiempo t Sec nat'!$E12-'masa secado al natural'!$AK12)</f>
        <v>1</v>
      </c>
      <c r="F12" s="123">
        <f>'humedad libre sec nat'!F12/('humedad a tiempo t Sec nat'!$E12-'masa secado al natural'!$AK12)</f>
        <v>1</v>
      </c>
      <c r="G12" s="123">
        <f>'humedad libre sec nat'!G12/('humedad a tiempo t Sec nat'!$E12-'masa secado al natural'!$AK12)</f>
        <v>0.76923076923076916</v>
      </c>
      <c r="H12" s="123">
        <f>'humedad libre sec nat'!H12/('humedad a tiempo t Sec nat'!$E12-'masa secado al natural'!$AK12)</f>
        <v>0.46153846153846156</v>
      </c>
      <c r="I12" s="123">
        <f>'humedad libre sec nat'!I12/('humedad a tiempo t Sec nat'!$E12-'masa secado al natural'!$AK12)</f>
        <v>0.30769230769230771</v>
      </c>
      <c r="J12" s="123">
        <f>'humedad libre sec nat'!J12/('humedad a tiempo t Sec nat'!$E12-'masa secado al natural'!$AK12)</f>
        <v>0.23076923076923078</v>
      </c>
      <c r="K12" s="123">
        <f>'humedad libre sec nat'!K12/('humedad a tiempo t Sec nat'!$E12-'masa secado al natural'!$AK12)</f>
        <v>0.30769230769230771</v>
      </c>
      <c r="L12" s="123">
        <f>'humedad libre sec nat'!L12/('humedad a tiempo t Sec nat'!$E12-'masa secado al natural'!$AK12)</f>
        <v>0.30769230769230771</v>
      </c>
      <c r="M12" s="123">
        <f>'humedad libre sec nat'!M12/('humedad a tiempo t Sec nat'!$E12-'masa secado al natural'!$AK12)</f>
        <v>0.30769230769230771</v>
      </c>
      <c r="N12" s="123">
        <f>'humedad libre sec nat'!N12/('humedad a tiempo t Sec nat'!$E12-'masa secado al natural'!$AK12)</f>
        <v>0.30769230769230771</v>
      </c>
      <c r="O12" s="123">
        <f>'humedad libre sec nat'!O12/('humedad a tiempo t Sec nat'!$E12-'masa secado al natural'!$AK12)</f>
        <v>0.30769230769230771</v>
      </c>
      <c r="P12" s="123">
        <f>'humedad libre sec nat'!P12/('humedad a tiempo t Sec nat'!$E12-'masa secado al natural'!$AK12)</f>
        <v>0.23076923076923078</v>
      </c>
      <c r="Q12" s="123">
        <f>'humedad libre sec nat'!Q12/('humedad a tiempo t Sec nat'!$E12-'masa secado al natural'!$AK12)</f>
        <v>0.23076923076923078</v>
      </c>
      <c r="R12" s="123">
        <f>'humedad libre sec nat'!R12/('humedad a tiempo t Sec nat'!$E12-'masa secado al natural'!$AK12)</f>
        <v>0.23076923076923078</v>
      </c>
      <c r="S12" s="123">
        <f>'humedad libre sec nat'!S12/('humedad a tiempo t Sec nat'!$E12-'masa secado al natural'!$AK12)</f>
        <v>7.69230769230769E-2</v>
      </c>
      <c r="T12" s="123">
        <f>'humedad libre sec nat'!T12/('humedad a tiempo t Sec nat'!$E12-'masa secado al natural'!$AK12)</f>
        <v>7.69230769230769E-2</v>
      </c>
      <c r="U12" s="123">
        <f>'humedad libre sec nat'!U12/('humedad a tiempo t Sec nat'!$E12-'masa secado al natural'!$AK12)</f>
        <v>0.1538461538461538</v>
      </c>
      <c r="V12" s="123">
        <f>'humedad libre sec nat'!V12/('humedad a tiempo t Sec nat'!$E12-'masa secado al natural'!$AK12)</f>
        <v>0</v>
      </c>
      <c r="W12" s="123">
        <f>'humedad libre sec nat'!W12/('humedad a tiempo t Sec nat'!$E12-'masa secado al natural'!$AK12)</f>
        <v>0</v>
      </c>
      <c r="X12" s="123">
        <f>'humedad libre sec nat'!X12/('humedad a tiempo t Sec nat'!$E12-'masa secado al natural'!$AK12)</f>
        <v>0</v>
      </c>
      <c r="Y12" s="123">
        <f>'humedad libre sec nat'!Y12/('humedad a tiempo t Sec nat'!$E12-'masa secado al natural'!$AK12)</f>
        <v>0</v>
      </c>
      <c r="Z12" s="123">
        <f>'humedad libre sec nat'!Z12/('humedad a tiempo t Sec nat'!$E12-'masa secado al natural'!$AK12)</f>
        <v>7.69230769230769E-2</v>
      </c>
      <c r="AA12" s="123">
        <f>'humedad libre sec nat'!AA12/('humedad a tiempo t Sec nat'!$E12-'masa secado al natural'!$AK12)</f>
        <v>0.1538461538461538</v>
      </c>
      <c r="AB12" s="123">
        <f>'humedad libre sec nat'!AB12/('humedad a tiempo t Sec nat'!$E12-'masa secado al natural'!$AK12)</f>
        <v>0.1538461538461538</v>
      </c>
      <c r="AC12" s="123">
        <f>'humedad libre sec nat'!AC12/('humedad a tiempo t Sec nat'!$E12-'masa secado al natural'!$AK12)</f>
        <v>7.69230769230769E-2</v>
      </c>
      <c r="AD12" s="123">
        <f>'humedad libre sec nat'!AD12/('humedad a tiempo t Sec nat'!$E12-'masa secado al natural'!$AK12)</f>
        <v>7.69230769230769E-2</v>
      </c>
      <c r="AE12" s="123">
        <f>'humedad libre sec nat'!AE12/('humedad a tiempo t Sec nat'!$E12-'masa secado al natural'!$AK12)</f>
        <v>7.69230769230769E-2</v>
      </c>
      <c r="AF12" s="123">
        <f>'humedad libre sec nat'!AF12/('humedad a tiempo t Sec nat'!$E12-'masa secado al natural'!$AK12)</f>
        <v>7.69230769230769E-2</v>
      </c>
      <c r="AG12" s="123">
        <f>'humedad libre sec nat'!AG12/('humedad a tiempo t Sec nat'!$E12-'masa secado al natural'!$AK12)</f>
        <v>0.1538461538461538</v>
      </c>
      <c r="AH12" s="123">
        <f>'humedad libre sec nat'!AH12/('humedad a tiempo t Sec nat'!$E12-'masa secado al natural'!$AK12)</f>
        <v>7.69230769230769E-2</v>
      </c>
    </row>
    <row r="13" spans="1:45" x14ac:dyDescent="0.35">
      <c r="B13" s="123">
        <v>3</v>
      </c>
      <c r="C13" s="125">
        <v>3</v>
      </c>
      <c r="D13" s="125">
        <v>10</v>
      </c>
      <c r="E13" s="123">
        <f>'humedad libre sec nat'!E13/('humedad a tiempo t Sec nat'!$E13-'masa secado al natural'!$AK13)</f>
        <v>1</v>
      </c>
      <c r="F13" s="123">
        <f>'humedad libre sec nat'!F13/('humedad a tiempo t Sec nat'!$E13-'masa secado al natural'!$AK13)</f>
        <v>0.91666666666666674</v>
      </c>
      <c r="G13" s="123">
        <f>'humedad libre sec nat'!G13/('humedad a tiempo t Sec nat'!$E13-'masa secado al natural'!$AK13)</f>
        <v>0.66666666666666674</v>
      </c>
      <c r="H13" s="123">
        <f>'humedad libre sec nat'!H13/('humedad a tiempo t Sec nat'!$E13-'masa secado al natural'!$AK13)</f>
        <v>0.625</v>
      </c>
      <c r="I13" s="123">
        <f>'humedad libre sec nat'!I13/('humedad a tiempo t Sec nat'!$E13-'masa secado al natural'!$AK13)</f>
        <v>0.50833333333333341</v>
      </c>
      <c r="J13" s="123">
        <f>'humedad libre sec nat'!J13/('humedad a tiempo t Sec nat'!$E13-'masa secado al natural'!$AK13)</f>
        <v>0.29166666666666669</v>
      </c>
      <c r="K13" s="123">
        <f>'humedad libre sec nat'!K13/('humedad a tiempo t Sec nat'!$E13-'masa secado al natural'!$AK13)</f>
        <v>0.33333333333333337</v>
      </c>
      <c r="L13" s="123">
        <f>'humedad libre sec nat'!L13/('humedad a tiempo t Sec nat'!$E13-'masa secado al natural'!$AK13)</f>
        <v>0.3</v>
      </c>
      <c r="M13" s="123">
        <f>'humedad libre sec nat'!M13/('humedad a tiempo t Sec nat'!$E13-'masa secado al natural'!$AK13)</f>
        <v>0.16666666666666663</v>
      </c>
      <c r="N13" s="123">
        <f>'humedad libre sec nat'!N13/('humedad a tiempo t Sec nat'!$E13-'masa secado al natural'!$AK13)</f>
        <v>8.3333333333333315E-2</v>
      </c>
      <c r="O13" s="123">
        <f>'humedad libre sec nat'!O13/('humedad a tiempo t Sec nat'!$E13-'masa secado al natural'!$AK13)</f>
        <v>7.4999999999999983E-2</v>
      </c>
      <c r="P13" s="123">
        <f>'humedad libre sec nat'!P13/('humedad a tiempo t Sec nat'!$E13-'masa secado al natural'!$AK13)</f>
        <v>0</v>
      </c>
      <c r="Q13" s="123">
        <f>'humedad libre sec nat'!Q13/('humedad a tiempo t Sec nat'!$E13-'masa secado al natural'!$AK13)</f>
        <v>8.3333333333333315E-2</v>
      </c>
      <c r="R13" s="123">
        <f>'humedad libre sec nat'!R13/('humedad a tiempo t Sec nat'!$E13-'masa secado al natural'!$AK13)</f>
        <v>0.16666666666666663</v>
      </c>
      <c r="S13" s="123">
        <f>'humedad libre sec nat'!S13/('humedad a tiempo t Sec nat'!$E13-'masa secado al natural'!$AK13)</f>
        <v>8.3333333333333315E-2</v>
      </c>
      <c r="T13" s="123">
        <f>'humedad libre sec nat'!T13/('humedad a tiempo t Sec nat'!$E13-'masa secado al natural'!$AK13)</f>
        <v>9.166666666666666E-2</v>
      </c>
      <c r="U13" s="123">
        <f>'humedad libre sec nat'!U13/('humedad a tiempo t Sec nat'!$E13-'masa secado al natural'!$AK13)</f>
        <v>8.3333333333333315E-2</v>
      </c>
      <c r="V13" s="123">
        <f>'humedad libre sec nat'!V13/('humedad a tiempo t Sec nat'!$E13-'masa secado al natural'!$AK13)</f>
        <v>7.4999999999999983E-2</v>
      </c>
      <c r="W13" s="123">
        <f>'humedad libre sec nat'!W13/('humedad a tiempo t Sec nat'!$E13-'masa secado al natural'!$AK13)</f>
        <v>0</v>
      </c>
      <c r="X13" s="123">
        <f>'humedad libre sec nat'!X13/('humedad a tiempo t Sec nat'!$E13-'masa secado al natural'!$AK13)</f>
        <v>3.3333333333333368E-2</v>
      </c>
      <c r="Y13" s="123">
        <f>'humedad libre sec nat'!Y13/('humedad a tiempo t Sec nat'!$E13-'masa secado al natural'!$AK13)</f>
        <v>0</v>
      </c>
      <c r="Z13" s="123">
        <f>'humedad libre sec nat'!Z13/('humedad a tiempo t Sec nat'!$E13-'masa secado al natural'!$AK13)</f>
        <v>4.1666666666666706E-2</v>
      </c>
      <c r="AA13" s="123">
        <f>'humedad libre sec nat'!AA13/('humedad a tiempo t Sec nat'!$E13-'masa secado al natural'!$AK13)</f>
        <v>8.3333333333333315E-2</v>
      </c>
      <c r="AB13" s="123">
        <f>'humedad libre sec nat'!AB13/('humedad a tiempo t Sec nat'!$E13-'masa secado al natural'!$AK13)</f>
        <v>8.3333333333333315E-2</v>
      </c>
      <c r="AC13" s="123">
        <f>'humedad libre sec nat'!AC13/('humedad a tiempo t Sec nat'!$E13-'masa secado al natural'!$AK13)</f>
        <v>0</v>
      </c>
      <c r="AD13" s="123">
        <f>'humedad libre sec nat'!AD13/('humedad a tiempo t Sec nat'!$E13-'masa secado al natural'!$AK13)</f>
        <v>0</v>
      </c>
      <c r="AE13" s="123">
        <f>'humedad libre sec nat'!AE13/('humedad a tiempo t Sec nat'!$E13-'masa secado al natural'!$AK13)</f>
        <v>0</v>
      </c>
      <c r="AF13" s="123">
        <f>'humedad libre sec nat'!AF13/('humedad a tiempo t Sec nat'!$E13-'masa secado al natural'!$AK13)</f>
        <v>0</v>
      </c>
      <c r="AG13" s="123">
        <f>'humedad libre sec nat'!AG13/('humedad a tiempo t Sec nat'!$E13-'masa secado al natural'!$AK13)</f>
        <v>0</v>
      </c>
      <c r="AH13" s="123">
        <f>'humedad libre sec nat'!AH13/('humedad a tiempo t Sec nat'!$E13-'masa secado al natural'!$AK13)</f>
        <v>0</v>
      </c>
    </row>
    <row r="14" spans="1:45" x14ac:dyDescent="0.35">
      <c r="B14" s="127">
        <v>1</v>
      </c>
      <c r="C14" s="128">
        <v>1</v>
      </c>
      <c r="D14" s="128">
        <v>20</v>
      </c>
      <c r="E14" s="127">
        <f>'humedad libre sec nat'!E14/('humedad a tiempo t Sec nat'!$E14-'masa secado al natural'!$AK14)</f>
        <v>1</v>
      </c>
      <c r="F14" s="127">
        <f>'humedad libre sec nat'!F14/('humedad a tiempo t Sec nat'!$E14-'masa secado al natural'!$AK14)</f>
        <v>0.83018867924528317</v>
      </c>
      <c r="G14" s="127">
        <f>'humedad libre sec nat'!G14/('humedad a tiempo t Sec nat'!$E14-'masa secado al natural'!$AK14)</f>
        <v>0.58490566037735869</v>
      </c>
      <c r="H14" s="127">
        <f>'humedad libre sec nat'!H14/('humedad a tiempo t Sec nat'!$E14-'masa secado al natural'!$AK14)</f>
        <v>0.39622641509433959</v>
      </c>
      <c r="I14" s="127">
        <f>'humedad libre sec nat'!I14/('humedad a tiempo t Sec nat'!$E14-'masa secado al natural'!$AK14)</f>
        <v>0.30188679245283018</v>
      </c>
      <c r="J14" s="127">
        <f>'humedad libre sec nat'!J14/('humedad a tiempo t Sec nat'!$E14-'masa secado al natural'!$AK14)</f>
        <v>0.24528301886792456</v>
      </c>
      <c r="K14" s="127">
        <f>'humedad libre sec nat'!K14/('humedad a tiempo t Sec nat'!$E14-'masa secado al natural'!$AK14)</f>
        <v>0.20754716981132076</v>
      </c>
      <c r="L14" s="127">
        <f>'humedad libre sec nat'!L14/('humedad a tiempo t Sec nat'!$E14-'masa secado al natural'!$AK14)</f>
        <v>0.11320754716981131</v>
      </c>
      <c r="M14" s="127">
        <f>'humedad libre sec nat'!M14/('humedad a tiempo t Sec nat'!$E14-'masa secado al natural'!$AK14)</f>
        <v>7.5471698113207572E-2</v>
      </c>
      <c r="N14" s="127">
        <f>'humedad libre sec nat'!N14/('humedad a tiempo t Sec nat'!$E14-'masa secado al natural'!$AK14)</f>
        <v>9.4339622641509385E-2</v>
      </c>
      <c r="O14" s="127">
        <f>'humedad libre sec nat'!O14/('humedad a tiempo t Sec nat'!$E14-'masa secado al natural'!$AK14)</f>
        <v>7.5471698113207572E-2</v>
      </c>
      <c r="P14" s="127">
        <f>'humedad libre sec nat'!P14/('humedad a tiempo t Sec nat'!$E14-'masa secado al natural'!$AK14)</f>
        <v>5.6603773584905669E-2</v>
      </c>
      <c r="Q14" s="127">
        <f>'humedad libre sec nat'!Q14/('humedad a tiempo t Sec nat'!$E14-'masa secado al natural'!$AK14)</f>
        <v>0</v>
      </c>
      <c r="R14" s="127">
        <f>'humedad libre sec nat'!R14/('humedad a tiempo t Sec nat'!$E14-'masa secado al natural'!$AK14)</f>
        <v>3.7735849056603765E-2</v>
      </c>
      <c r="S14" s="127">
        <f>'humedad libre sec nat'!S14/('humedad a tiempo t Sec nat'!$E14-'masa secado al natural'!$AK14)</f>
        <v>3.7735849056603765E-2</v>
      </c>
      <c r="T14" s="127">
        <f>'humedad libre sec nat'!T14/('humedad a tiempo t Sec nat'!$E14-'masa secado al natural'!$AK14)</f>
        <v>7.5471698113207572E-2</v>
      </c>
      <c r="U14" s="127">
        <f>'humedad libre sec nat'!U14/('humedad a tiempo t Sec nat'!$E14-'masa secado al natural'!$AK14)</f>
        <v>3.7735849056603765E-2</v>
      </c>
      <c r="V14" s="127">
        <f>'humedad libre sec nat'!V14/('humedad a tiempo t Sec nat'!$E14-'masa secado al natural'!$AK14)</f>
        <v>1.8867924528301865E-2</v>
      </c>
      <c r="W14" s="127">
        <f>'humedad libre sec nat'!W14/('humedad a tiempo t Sec nat'!$E14-'masa secado al natural'!$AK14)</f>
        <v>0</v>
      </c>
      <c r="X14" s="127">
        <f>'humedad libre sec nat'!X14/('humedad a tiempo t Sec nat'!$E14-'masa secado al natural'!$AK14)</f>
        <v>1.8867924528301865E-2</v>
      </c>
      <c r="Y14" s="127">
        <f>'humedad libre sec nat'!Y14/('humedad a tiempo t Sec nat'!$E14-'masa secado al natural'!$AK14)</f>
        <v>5.6603773584905669E-2</v>
      </c>
      <c r="Z14" s="127">
        <f>'humedad libre sec nat'!Z14/('humedad a tiempo t Sec nat'!$E14-'masa secado al natural'!$AK14)</f>
        <v>5.6603773584905669E-2</v>
      </c>
      <c r="AA14" s="127">
        <f>'humedad libre sec nat'!AA14/('humedad a tiempo t Sec nat'!$E14-'masa secado al natural'!$AK14)</f>
        <v>5.6603773584905669E-2</v>
      </c>
      <c r="AB14" s="127">
        <f>'humedad libre sec nat'!AB14/('humedad a tiempo t Sec nat'!$E14-'masa secado al natural'!$AK14)</f>
        <v>3.7735849056603765E-2</v>
      </c>
      <c r="AC14" s="127">
        <f>'humedad libre sec nat'!AC14/('humedad a tiempo t Sec nat'!$E14-'masa secado al natural'!$AK14)</f>
        <v>3.7735849056603765E-2</v>
      </c>
      <c r="AD14" s="127">
        <f>'humedad libre sec nat'!AD14/('humedad a tiempo t Sec nat'!$E14-'masa secado al natural'!$AK14)</f>
        <v>3.7735849056603765E-2</v>
      </c>
      <c r="AE14" s="127">
        <f>'humedad libre sec nat'!AE14/('humedad a tiempo t Sec nat'!$E14-'masa secado al natural'!$AK14)</f>
        <v>1.8867924528301865E-2</v>
      </c>
      <c r="AF14" s="127">
        <f>'humedad libre sec nat'!AF14/('humedad a tiempo t Sec nat'!$E14-'masa secado al natural'!$AK14)</f>
        <v>3.7735849056603765E-2</v>
      </c>
      <c r="AG14" s="127">
        <f>'humedad libre sec nat'!AG14/('humedad a tiempo t Sec nat'!$E14-'masa secado al natural'!$AK14)</f>
        <v>5.6603773584905669E-2</v>
      </c>
      <c r="AH14" s="127">
        <f>'humedad libre sec nat'!AH14/('humedad a tiempo t Sec nat'!$E14-'masa secado al natural'!$AK14)</f>
        <v>9.4339622641509385E-2</v>
      </c>
    </row>
    <row r="15" spans="1:45" x14ac:dyDescent="0.35">
      <c r="B15" s="127">
        <v>2</v>
      </c>
      <c r="C15" s="128">
        <v>1</v>
      </c>
      <c r="D15" s="128">
        <v>20</v>
      </c>
      <c r="E15" s="127">
        <f>'humedad libre sec nat'!E15/('humedad a tiempo t Sec nat'!$E15-'masa secado al natural'!$AK15)</f>
        <v>1</v>
      </c>
      <c r="F15" s="127">
        <f>'humedad libre sec nat'!F15/('humedad a tiempo t Sec nat'!$E15-'masa secado al natural'!$AK15)</f>
        <v>0.7735849056603773</v>
      </c>
      <c r="G15" s="127">
        <f>'humedad libre sec nat'!G15/('humedad a tiempo t Sec nat'!$E15-'masa secado al natural'!$AK15)</f>
        <v>0.50943396226415094</v>
      </c>
      <c r="H15" s="127">
        <f>'humedad libre sec nat'!H15/('humedad a tiempo t Sec nat'!$E15-'masa secado al natural'!$AK15)</f>
        <v>0.26415094339622641</v>
      </c>
      <c r="I15" s="127">
        <f>'humedad libre sec nat'!I15/('humedad a tiempo t Sec nat'!$E15-'masa secado al natural'!$AK15)</f>
        <v>0.2452830188679245</v>
      </c>
      <c r="J15" s="127">
        <f>'humedad libre sec nat'!J15/('humedad a tiempo t Sec nat'!$E15-'masa secado al natural'!$AK15)</f>
        <v>0.2264150943396227</v>
      </c>
      <c r="K15" s="127">
        <f>'humedad libre sec nat'!K15/('humedad a tiempo t Sec nat'!$E15-'masa secado al natural'!$AK15)</f>
        <v>0.16981132075471697</v>
      </c>
      <c r="L15" s="127">
        <f>'humedad libre sec nat'!L15/('humedad a tiempo t Sec nat'!$E15-'masa secado al natural'!$AK15)</f>
        <v>9.4339622641509427E-2</v>
      </c>
      <c r="M15" s="127">
        <f>'humedad libre sec nat'!M15/('humedad a tiempo t Sec nat'!$E15-'masa secado al natural'!$AK15)</f>
        <v>7.547169811320753E-2</v>
      </c>
      <c r="N15" s="127">
        <f>'humedad libre sec nat'!N15/('humedad a tiempo t Sec nat'!$E15-'masa secado al natural'!$AK15)</f>
        <v>5.6603773584905676E-2</v>
      </c>
      <c r="O15" s="127">
        <f>'humedad libre sec nat'!O15/('humedad a tiempo t Sec nat'!$E15-'masa secado al natural'!$AK15)</f>
        <v>3.7735849056603765E-2</v>
      </c>
      <c r="P15" s="127">
        <f>'humedad libre sec nat'!P15/('humedad a tiempo t Sec nat'!$E15-'masa secado al natural'!$AK15)</f>
        <v>1.8867924528301903E-2</v>
      </c>
      <c r="Q15" s="127">
        <f>'humedad libre sec nat'!Q15/('humedad a tiempo t Sec nat'!$E15-'masa secado al natural'!$AK15)</f>
        <v>0</v>
      </c>
      <c r="R15" s="127">
        <f>'humedad libre sec nat'!R15/('humedad a tiempo t Sec nat'!$E15-'masa secado al natural'!$AK15)</f>
        <v>0</v>
      </c>
      <c r="S15" s="127">
        <f>'humedad libre sec nat'!S15/('humedad a tiempo t Sec nat'!$E15-'masa secado al natural'!$AK15)</f>
        <v>0</v>
      </c>
      <c r="T15" s="127">
        <f>'humedad libre sec nat'!T15/('humedad a tiempo t Sec nat'!$E15-'masa secado al natural'!$AK15)</f>
        <v>3.7735849056603765E-2</v>
      </c>
      <c r="U15" s="127">
        <f>'humedad libre sec nat'!U15/('humedad a tiempo t Sec nat'!$E15-'masa secado al natural'!$AK15)</f>
        <v>0</v>
      </c>
      <c r="V15" s="127">
        <f>'humedad libre sec nat'!V15/('humedad a tiempo t Sec nat'!$E15-'masa secado al natural'!$AK15)</f>
        <v>0</v>
      </c>
      <c r="W15" s="127">
        <f>'humedad libre sec nat'!W15/('humedad a tiempo t Sec nat'!$E15-'masa secado al natural'!$AK15)</f>
        <v>0</v>
      </c>
      <c r="X15" s="127">
        <f>'humedad libre sec nat'!X15/('humedad a tiempo t Sec nat'!$E15-'masa secado al natural'!$AK15)</f>
        <v>0</v>
      </c>
      <c r="Y15" s="127">
        <f>'humedad libre sec nat'!Y15/('humedad a tiempo t Sec nat'!$E15-'masa secado al natural'!$AK15)</f>
        <v>1.8867924528301903E-2</v>
      </c>
      <c r="Z15" s="127">
        <f>'humedad libre sec nat'!Z15/('humedad a tiempo t Sec nat'!$E15-'masa secado al natural'!$AK15)</f>
        <v>3.7735849056603765E-2</v>
      </c>
      <c r="AA15" s="127">
        <f>'humedad libre sec nat'!AA15/('humedad a tiempo t Sec nat'!$E15-'masa secado al natural'!$AK15)</f>
        <v>1.8867924528301903E-2</v>
      </c>
      <c r="AB15" s="127">
        <f>'humedad libre sec nat'!AB15/('humedad a tiempo t Sec nat'!$E15-'masa secado al natural'!$AK15)</f>
        <v>1.8867924528301903E-2</v>
      </c>
      <c r="AC15" s="127">
        <f>'humedad libre sec nat'!AC15/('humedad a tiempo t Sec nat'!$E15-'masa secado al natural'!$AK15)</f>
        <v>0</v>
      </c>
      <c r="AD15" s="127">
        <f>'humedad libre sec nat'!AD15/('humedad a tiempo t Sec nat'!$E15-'masa secado al natural'!$AK15)</f>
        <v>0</v>
      </c>
      <c r="AE15" s="127">
        <f>'humedad libre sec nat'!AE15/('humedad a tiempo t Sec nat'!$E15-'masa secado al natural'!$AK15)</f>
        <v>0</v>
      </c>
      <c r="AF15" s="127">
        <f>'humedad libre sec nat'!AF15/('humedad a tiempo t Sec nat'!$E15-'masa secado al natural'!$AK15)</f>
        <v>0</v>
      </c>
      <c r="AG15" s="127">
        <f>'humedad libre sec nat'!AG15/('humedad a tiempo t Sec nat'!$E15-'masa secado al natural'!$AK15)</f>
        <v>0</v>
      </c>
      <c r="AH15" s="127">
        <f>'humedad libre sec nat'!AH15/('humedad a tiempo t Sec nat'!$E15-'masa secado al natural'!$AK15)</f>
        <v>1.8867924528301903E-2</v>
      </c>
    </row>
    <row r="16" spans="1:45" x14ac:dyDescent="0.35">
      <c r="B16" s="127">
        <v>3</v>
      </c>
      <c r="C16" s="128">
        <v>1</v>
      </c>
      <c r="D16" s="128">
        <v>20</v>
      </c>
      <c r="E16" s="127">
        <f>'humedad libre sec nat'!E16/('humedad a tiempo t Sec nat'!$E16-'masa secado al natural'!$AK16)</f>
        <v>1</v>
      </c>
      <c r="F16" s="127">
        <f>'humedad libre sec nat'!F16/('humedad a tiempo t Sec nat'!$E16-'masa secado al natural'!$AK16)</f>
        <v>0.74468085106382986</v>
      </c>
      <c r="G16" s="127">
        <f>'humedad libre sec nat'!G16/('humedad a tiempo t Sec nat'!$E16-'masa secado al natural'!$AK16)</f>
        <v>0.55319148936170204</v>
      </c>
      <c r="H16" s="127">
        <f>'humedad libre sec nat'!H16/('humedad a tiempo t Sec nat'!$E16-'masa secado al natural'!$AK16)</f>
        <v>0.2978723404255319</v>
      </c>
      <c r="I16" s="127">
        <f>'humedad libre sec nat'!I16/('humedad a tiempo t Sec nat'!$E16-'masa secado al natural'!$AK16)</f>
        <v>0.25531914893617025</v>
      </c>
      <c r="J16" s="127">
        <f>'humedad libre sec nat'!J16/('humedad a tiempo t Sec nat'!$E16-'masa secado al natural'!$AK16)</f>
        <v>0.23404255319148939</v>
      </c>
      <c r="K16" s="127">
        <f>'humedad libre sec nat'!K16/('humedad a tiempo t Sec nat'!$E16-'masa secado al natural'!$AK16)</f>
        <v>0.19148936170212766</v>
      </c>
      <c r="L16" s="127">
        <f>'humedad libre sec nat'!L16/('humedad a tiempo t Sec nat'!$E16-'masa secado al natural'!$AK16)</f>
        <v>0.14893617021276601</v>
      </c>
      <c r="M16" s="127">
        <f>'humedad libre sec nat'!M16/('humedad a tiempo t Sec nat'!$E16-'masa secado al natural'!$AK16)</f>
        <v>0.12765957446808512</v>
      </c>
      <c r="N16" s="127">
        <f>'humedad libre sec nat'!N16/('humedad a tiempo t Sec nat'!$E16-'masa secado al natural'!$AK16)</f>
        <v>0.10638297872340426</v>
      </c>
      <c r="O16" s="127">
        <f>'humedad libre sec nat'!O16/('humedad a tiempo t Sec nat'!$E16-'masa secado al natural'!$AK16)</f>
        <v>0.10638297872340426</v>
      </c>
      <c r="P16" s="127">
        <f>'humedad libre sec nat'!P16/('humedad a tiempo t Sec nat'!$E16-'masa secado al natural'!$AK16)</f>
        <v>8.5106382978723388E-2</v>
      </c>
      <c r="Q16" s="127">
        <f>'humedad libre sec nat'!Q16/('humedad a tiempo t Sec nat'!$E16-'masa secado al natural'!$AK16)</f>
        <v>4.2553191489361694E-2</v>
      </c>
      <c r="R16" s="127">
        <f>'humedad libre sec nat'!R16/('humedad a tiempo t Sec nat'!$E16-'masa secado al natural'!$AK16)</f>
        <v>6.3829787234042562E-2</v>
      </c>
      <c r="S16" s="127">
        <f>'humedad libre sec nat'!S16/('humedad a tiempo t Sec nat'!$E16-'masa secado al natural'!$AK16)</f>
        <v>6.3829787234042562E-2</v>
      </c>
      <c r="T16" s="127">
        <f>'humedad libre sec nat'!T16/('humedad a tiempo t Sec nat'!$E16-'masa secado al natural'!$AK16)</f>
        <v>0.10638297872340426</v>
      </c>
      <c r="U16" s="127">
        <f>'humedad libre sec nat'!U16/('humedad a tiempo t Sec nat'!$E16-'masa secado al natural'!$AK16)</f>
        <v>6.3829787234042562E-2</v>
      </c>
      <c r="V16" s="127">
        <f>'humedad libre sec nat'!V16/('humedad a tiempo t Sec nat'!$E16-'masa secado al natural'!$AK16)</f>
        <v>4.2553191489361694E-2</v>
      </c>
      <c r="W16" s="127">
        <f>'humedad libre sec nat'!W16/('humedad a tiempo t Sec nat'!$E16-'masa secado al natural'!$AK16)</f>
        <v>2.1276595744680868E-2</v>
      </c>
      <c r="X16" s="127">
        <f>'humedad libre sec nat'!X16/('humedad a tiempo t Sec nat'!$E16-'masa secado al natural'!$AK16)</f>
        <v>2.1276595744680868E-2</v>
      </c>
      <c r="Y16" s="127">
        <f>'humedad libre sec nat'!Y16/('humedad a tiempo t Sec nat'!$E16-'masa secado al natural'!$AK16)</f>
        <v>6.3829787234042562E-2</v>
      </c>
      <c r="Z16" s="127">
        <f>'humedad libre sec nat'!Z16/('humedad a tiempo t Sec nat'!$E16-'masa secado al natural'!$AK16)</f>
        <v>6.3829787234042562E-2</v>
      </c>
      <c r="AA16" s="127">
        <f>'humedad libre sec nat'!AA16/('humedad a tiempo t Sec nat'!$E16-'masa secado al natural'!$AK16)</f>
        <v>4.2553191489361694E-2</v>
      </c>
      <c r="AB16" s="127">
        <f>'humedad libre sec nat'!AB16/('humedad a tiempo t Sec nat'!$E16-'masa secado al natural'!$AK16)</f>
        <v>2.1276595744680868E-2</v>
      </c>
      <c r="AC16" s="127">
        <f>'humedad libre sec nat'!AC16/('humedad a tiempo t Sec nat'!$E16-'masa secado al natural'!$AK16)</f>
        <v>0</v>
      </c>
      <c r="AD16" s="127">
        <f>'humedad libre sec nat'!AD16/('humedad a tiempo t Sec nat'!$E16-'masa secado al natural'!$AK16)</f>
        <v>0</v>
      </c>
      <c r="AE16" s="127">
        <f>'humedad libre sec nat'!AE16/('humedad a tiempo t Sec nat'!$E16-'masa secado al natural'!$AK16)</f>
        <v>0</v>
      </c>
      <c r="AF16" s="127">
        <f>'humedad libre sec nat'!AF16/('humedad a tiempo t Sec nat'!$E16-'masa secado al natural'!$AK16)</f>
        <v>0</v>
      </c>
      <c r="AG16" s="127">
        <f>'humedad libre sec nat'!AG16/('humedad a tiempo t Sec nat'!$E16-'masa secado al natural'!$AK16)</f>
        <v>2.1276595744680868E-2</v>
      </c>
      <c r="AH16" s="127">
        <f>'humedad libre sec nat'!AH16/('humedad a tiempo t Sec nat'!$E16-'masa secado al natural'!$AK16)</f>
        <v>6.3829787234042562E-2</v>
      </c>
    </row>
    <row r="17" spans="2:34" x14ac:dyDescent="0.35">
      <c r="B17" s="127">
        <v>1</v>
      </c>
      <c r="C17" s="128">
        <v>2</v>
      </c>
      <c r="D17" s="128">
        <v>20</v>
      </c>
      <c r="E17" s="127">
        <f>'humedad libre sec nat'!E17/('humedad a tiempo t Sec nat'!$E17-'masa secado al natural'!$AK17)</f>
        <v>1</v>
      </c>
      <c r="F17" s="127">
        <f>'humedad libre sec nat'!F17/('humedad a tiempo t Sec nat'!$E17-'masa secado al natural'!$AK17)</f>
        <v>0.87323943661971815</v>
      </c>
      <c r="G17" s="127">
        <f>'humedad libre sec nat'!G17/('humedad a tiempo t Sec nat'!$E17-'masa secado al natural'!$AK17)</f>
        <v>0.66197183098591561</v>
      </c>
      <c r="H17" s="127">
        <f>'humedad libre sec nat'!H17/('humedad a tiempo t Sec nat'!$E17-'masa secado al natural'!$AK17)</f>
        <v>0.54929577464788737</v>
      </c>
      <c r="I17" s="127">
        <f>'humedad libre sec nat'!I17/('humedad a tiempo t Sec nat'!$E17-'masa secado al natural'!$AK17)</f>
        <v>0.46478873239436619</v>
      </c>
      <c r="J17" s="127">
        <f>'humedad libre sec nat'!J17/('humedad a tiempo t Sec nat'!$E17-'masa secado al natural'!$AK17)</f>
        <v>0.43661971830985907</v>
      </c>
      <c r="K17" s="127">
        <f>'humedad libre sec nat'!K17/('humedad a tiempo t Sec nat'!$E17-'masa secado al natural'!$AK17)</f>
        <v>0.38028169014084512</v>
      </c>
      <c r="L17" s="127">
        <f>'humedad libre sec nat'!L17/('humedad a tiempo t Sec nat'!$E17-'masa secado al natural'!$AK17)</f>
        <v>0.33802816901408461</v>
      </c>
      <c r="M17" s="127">
        <f>'humedad libre sec nat'!M17/('humedad a tiempo t Sec nat'!$E17-'masa secado al natural'!$AK17)</f>
        <v>0.3098591549295775</v>
      </c>
      <c r="N17" s="127">
        <f>'humedad libre sec nat'!N17/('humedad a tiempo t Sec nat'!$E17-'masa secado al natural'!$AK17)</f>
        <v>0.25352112676056338</v>
      </c>
      <c r="O17" s="127">
        <f>'humedad libre sec nat'!O17/('humedad a tiempo t Sec nat'!$E17-'masa secado al natural'!$AK17)</f>
        <v>0.22535211267605632</v>
      </c>
      <c r="P17" s="127">
        <f>'humedad libre sec nat'!P17/('humedad a tiempo t Sec nat'!$E17-'masa secado al natural'!$AK17)</f>
        <v>0.15492957746478875</v>
      </c>
      <c r="Q17" s="127">
        <f>'humedad libre sec nat'!Q17/('humedad a tiempo t Sec nat'!$E17-'masa secado al natural'!$AK17)</f>
        <v>7.0422535211267609E-2</v>
      </c>
      <c r="R17" s="127">
        <f>'humedad libre sec nat'!R17/('humedad a tiempo t Sec nat'!$E17-'masa secado al natural'!$AK17)</f>
        <v>4.2253521126760542E-2</v>
      </c>
      <c r="S17" s="127">
        <f>'humedad libre sec nat'!S17/('humedad a tiempo t Sec nat'!$E17-'masa secado al natural'!$AK17)</f>
        <v>1.4084507042253534E-2</v>
      </c>
      <c r="T17" s="127">
        <f>'humedad libre sec nat'!T17/('humedad a tiempo t Sec nat'!$E17-'masa secado al natural'!$AK17)</f>
        <v>8.4507042253521153E-2</v>
      </c>
      <c r="U17" s="127">
        <f>'humedad libre sec nat'!U17/('humedad a tiempo t Sec nat'!$E17-'masa secado al natural'!$AK17)</f>
        <v>4.2253521126760542E-2</v>
      </c>
      <c r="V17" s="127">
        <f>'humedad libre sec nat'!V17/('humedad a tiempo t Sec nat'!$E17-'masa secado al natural'!$AK17)</f>
        <v>4.2253521126760542E-2</v>
      </c>
      <c r="W17" s="127">
        <f>'humedad libre sec nat'!W17/('humedad a tiempo t Sec nat'!$E17-'masa secado al natural'!$AK17)</f>
        <v>2.8169014084507067E-2</v>
      </c>
      <c r="X17" s="127">
        <f>'humedad libre sec nat'!X17/('humedad a tiempo t Sec nat'!$E17-'masa secado al natural'!$AK17)</f>
        <v>2.8169014084507067E-2</v>
      </c>
      <c r="Y17" s="127">
        <f>'humedad libre sec nat'!Y17/('humedad a tiempo t Sec nat'!$E17-'masa secado al natural'!$AK17)</f>
        <v>4.2253521126760542E-2</v>
      </c>
      <c r="Z17" s="127">
        <f>'humedad libre sec nat'!Z17/('humedad a tiempo t Sec nat'!$E17-'masa secado al natural'!$AK17)</f>
        <v>5.6338028169014079E-2</v>
      </c>
      <c r="AA17" s="127">
        <f>'humedad libre sec nat'!AA17/('humedad a tiempo t Sec nat'!$E17-'masa secado al natural'!$AK17)</f>
        <v>5.6338028169014079E-2</v>
      </c>
      <c r="AB17" s="127">
        <f>'humedad libre sec nat'!AB17/('humedad a tiempo t Sec nat'!$E17-'masa secado al natural'!$AK17)</f>
        <v>1.4084507042253534E-2</v>
      </c>
      <c r="AC17" s="127">
        <f>'humedad libre sec nat'!AC17/('humedad a tiempo t Sec nat'!$E17-'masa secado al natural'!$AK17)</f>
        <v>0</v>
      </c>
      <c r="AD17" s="127">
        <f>'humedad libre sec nat'!AD17/('humedad a tiempo t Sec nat'!$E17-'masa secado al natural'!$AK17)</f>
        <v>0</v>
      </c>
      <c r="AE17" s="127">
        <f>'humedad libre sec nat'!AE17/('humedad a tiempo t Sec nat'!$E17-'masa secado al natural'!$AK17)</f>
        <v>0</v>
      </c>
      <c r="AF17" s="127">
        <f>'humedad libre sec nat'!AF17/('humedad a tiempo t Sec nat'!$E17-'masa secado al natural'!$AK17)</f>
        <v>1.4084507042253534E-2</v>
      </c>
      <c r="AG17" s="127">
        <f>'humedad libre sec nat'!AG17/('humedad a tiempo t Sec nat'!$E17-'masa secado al natural'!$AK17)</f>
        <v>2.8169014084507067E-2</v>
      </c>
      <c r="AH17" s="127">
        <f>'humedad libre sec nat'!AH17/('humedad a tiempo t Sec nat'!$E17-'masa secado al natural'!$AK17)</f>
        <v>7.0422535211267609E-2</v>
      </c>
    </row>
    <row r="18" spans="2:34" x14ac:dyDescent="0.35">
      <c r="B18" s="127">
        <v>2</v>
      </c>
      <c r="C18" s="128">
        <v>2</v>
      </c>
      <c r="D18" s="128">
        <v>20</v>
      </c>
      <c r="E18" s="127">
        <f>'humedad libre sec nat'!E18/('humedad a tiempo t Sec nat'!$E18-'masa secado al natural'!$AK18)</f>
        <v>1</v>
      </c>
      <c r="F18" s="127">
        <f>'humedad libre sec nat'!F18/('humedad a tiempo t Sec nat'!$E18-'masa secado al natural'!$AK18)</f>
        <v>0.80952380952380942</v>
      </c>
      <c r="G18" s="127">
        <f>'humedad libre sec nat'!G18/('humedad a tiempo t Sec nat'!$E18-'masa secado al natural'!$AK18)</f>
        <v>0.58730158730158732</v>
      </c>
      <c r="H18" s="127">
        <f>'humedad libre sec nat'!H18/('humedad a tiempo t Sec nat'!$E18-'masa secado al natural'!$AK18)</f>
        <v>0.42857142857142855</v>
      </c>
      <c r="I18" s="127">
        <f>'humedad libre sec nat'!I18/('humedad a tiempo t Sec nat'!$E18-'masa secado al natural'!$AK18)</f>
        <v>0.41269841269841262</v>
      </c>
      <c r="J18" s="127">
        <f>'humedad libre sec nat'!J18/('humedad a tiempo t Sec nat'!$E18-'masa secado al natural'!$AK18)</f>
        <v>0.3968253968253968</v>
      </c>
      <c r="K18" s="127">
        <f>'humedad libre sec nat'!K18/('humedad a tiempo t Sec nat'!$E18-'masa secado al natural'!$AK18)</f>
        <v>0.34920634920634924</v>
      </c>
      <c r="L18" s="127">
        <f>'humedad libre sec nat'!L18/('humedad a tiempo t Sec nat'!$E18-'masa secado al natural'!$AK18)</f>
        <v>0.26984126984126988</v>
      </c>
      <c r="M18" s="127">
        <f>'humedad libre sec nat'!M18/('humedad a tiempo t Sec nat'!$E18-'masa secado al natural'!$AK18)</f>
        <v>0.2539682539682539</v>
      </c>
      <c r="N18" s="127">
        <f>'humedad libre sec nat'!N18/('humedad a tiempo t Sec nat'!$E18-'masa secado al natural'!$AK18)</f>
        <v>0.19047619047619049</v>
      </c>
      <c r="O18" s="127">
        <f>'humedad libre sec nat'!O18/('humedad a tiempo t Sec nat'!$E18-'masa secado al natural'!$AK18)</f>
        <v>0.19047619047619049</v>
      </c>
      <c r="P18" s="127">
        <f>'humedad libre sec nat'!P18/('humedad a tiempo t Sec nat'!$E18-'masa secado al natural'!$AK18)</f>
        <v>0.14285714285714285</v>
      </c>
      <c r="Q18" s="127">
        <f>'humedad libre sec nat'!Q18/('humedad a tiempo t Sec nat'!$E18-'masa secado al natural'!$AK18)</f>
        <v>6.3492063492063475E-2</v>
      </c>
      <c r="R18" s="127">
        <f>'humedad libre sec nat'!R18/('humedad a tiempo t Sec nat'!$E18-'masa secado al natural'!$AK18)</f>
        <v>9.5238095238095247E-2</v>
      </c>
      <c r="S18" s="127">
        <f>'humedad libre sec nat'!S18/('humedad a tiempo t Sec nat'!$E18-'masa secado al natural'!$AK18)</f>
        <v>3.1746031746031772E-2</v>
      </c>
      <c r="T18" s="127">
        <f>'humedad libre sec nat'!T18/('humedad a tiempo t Sec nat'!$E18-'masa secado al natural'!$AK18)</f>
        <v>0.12698412698412695</v>
      </c>
      <c r="U18" s="127">
        <f>'humedad libre sec nat'!U18/('humedad a tiempo t Sec nat'!$E18-'masa secado al natural'!$AK18)</f>
        <v>6.3492063492063475E-2</v>
      </c>
      <c r="V18" s="127">
        <f>'humedad libre sec nat'!V18/('humedad a tiempo t Sec nat'!$E18-'masa secado al natural'!$AK18)</f>
        <v>6.3492063492063475E-2</v>
      </c>
      <c r="W18" s="127">
        <f>'humedad libre sec nat'!W18/('humedad a tiempo t Sec nat'!$E18-'masa secado al natural'!$AK18)</f>
        <v>4.7619047619047589E-2</v>
      </c>
      <c r="X18" s="127">
        <f>'humedad libre sec nat'!X18/('humedad a tiempo t Sec nat'!$E18-'masa secado al natural'!$AK18)</f>
        <v>3.1746031746031772E-2</v>
      </c>
      <c r="Y18" s="127">
        <f>'humedad libre sec nat'!Y18/('humedad a tiempo t Sec nat'!$E18-'masa secado al natural'!$AK18)</f>
        <v>4.7619047619047589E-2</v>
      </c>
      <c r="Z18" s="127">
        <f>'humedad libre sec nat'!Z18/('humedad a tiempo t Sec nat'!$E18-'masa secado al natural'!$AK18)</f>
        <v>3.1746031746031772E-2</v>
      </c>
      <c r="AA18" s="127">
        <f>'humedad libre sec nat'!AA18/('humedad a tiempo t Sec nat'!$E18-'masa secado al natural'!$AK18)</f>
        <v>3.1746031746031772E-2</v>
      </c>
      <c r="AB18" s="127">
        <f>'humedad libre sec nat'!AB18/('humedad a tiempo t Sec nat'!$E18-'masa secado al natural'!$AK18)</f>
        <v>3.1746031746031772E-2</v>
      </c>
      <c r="AC18" s="127">
        <f>'humedad libre sec nat'!AC18/('humedad a tiempo t Sec nat'!$E18-'masa secado al natural'!$AK18)</f>
        <v>3.1746031746031772E-2</v>
      </c>
      <c r="AD18" s="127">
        <f>'humedad libre sec nat'!AD18/('humedad a tiempo t Sec nat'!$E18-'masa secado al natural'!$AK18)</f>
        <v>3.1746031746031772E-2</v>
      </c>
      <c r="AE18" s="127">
        <f>'humedad libre sec nat'!AE18/('humedad a tiempo t Sec nat'!$E18-'masa secado al natural'!$AK18)</f>
        <v>1.5873015873015886E-2</v>
      </c>
      <c r="AF18" s="127">
        <f>'humedad libre sec nat'!AF18/('humedad a tiempo t Sec nat'!$E18-'masa secado al natural'!$AK18)</f>
        <v>0</v>
      </c>
      <c r="AG18" s="127">
        <f>'humedad libre sec nat'!AG18/('humedad a tiempo t Sec nat'!$E18-'masa secado al natural'!$AK18)</f>
        <v>1.5873015873015886E-2</v>
      </c>
      <c r="AH18" s="127">
        <f>'humedad libre sec nat'!AH18/('humedad a tiempo t Sec nat'!$E18-'masa secado al natural'!$AK18)</f>
        <v>7.9365079365079361E-2</v>
      </c>
    </row>
    <row r="19" spans="2:34" x14ac:dyDescent="0.35">
      <c r="B19" s="127">
        <v>3</v>
      </c>
      <c r="C19" s="128">
        <v>2</v>
      </c>
      <c r="D19" s="128">
        <v>20</v>
      </c>
      <c r="E19" s="127">
        <f>'humedad libre sec nat'!E19/('humedad a tiempo t Sec nat'!$E19-'masa secado al natural'!$AK19)</f>
        <v>1</v>
      </c>
      <c r="F19" s="127">
        <f>'humedad libre sec nat'!F19/('humedad a tiempo t Sec nat'!$E19-'masa secado al natural'!$AK19)</f>
        <v>0.7457627118644069</v>
      </c>
      <c r="G19" s="127">
        <f>'humedad libre sec nat'!G19/('humedad a tiempo t Sec nat'!$E19-'masa secado al natural'!$AK19)</f>
        <v>0.50847457627118653</v>
      </c>
      <c r="H19" s="127">
        <f>'humedad libre sec nat'!H19/('humedad a tiempo t Sec nat'!$E19-'masa secado al natural'!$AK19)</f>
        <v>0.25423728813559326</v>
      </c>
      <c r="I19" s="127">
        <f>'humedad libre sec nat'!I19/('humedad a tiempo t Sec nat'!$E19-'masa secado al natural'!$AK19)</f>
        <v>0.20338983050847462</v>
      </c>
      <c r="J19" s="127">
        <f>'humedad libre sec nat'!J19/('humedad a tiempo t Sec nat'!$E19-'masa secado al natural'!$AK19)</f>
        <v>0.15254237288135603</v>
      </c>
      <c r="K19" s="127">
        <f>'humedad libre sec nat'!K19/('humedad a tiempo t Sec nat'!$E19-'masa secado al natural'!$AK19)</f>
        <v>0.1186440677966102</v>
      </c>
      <c r="L19" s="127">
        <f>'humedad libre sec nat'!L19/('humedad a tiempo t Sec nat'!$E19-'masa secado al natural'!$AK19)</f>
        <v>6.7796610169491595E-2</v>
      </c>
      <c r="M19" s="127">
        <f>'humedad libre sec nat'!M19/('humedad a tiempo t Sec nat'!$E19-'masa secado al natural'!$AK19)</f>
        <v>3.3898305084745797E-2</v>
      </c>
      <c r="N19" s="127">
        <f>'humedad libre sec nat'!N19/('humedad a tiempo t Sec nat'!$E19-'masa secado al natural'!$AK19)</f>
        <v>5.0847457627118703E-2</v>
      </c>
      <c r="O19" s="127">
        <f>'humedad libre sec nat'!O19/('humedad a tiempo t Sec nat'!$E19-'masa secado al natural'!$AK19)</f>
        <v>3.3898305084745797E-2</v>
      </c>
      <c r="P19" s="127">
        <f>'humedad libre sec nat'!P19/('humedad a tiempo t Sec nat'!$E19-'masa secado al natural'!$AK19)</f>
        <v>1.6949152542372899E-2</v>
      </c>
      <c r="Q19" s="127">
        <f>'humedad libre sec nat'!Q19/('humedad a tiempo t Sec nat'!$E19-'masa secado al natural'!$AK19)</f>
        <v>0</v>
      </c>
      <c r="R19" s="127">
        <f>'humedad libre sec nat'!R19/('humedad a tiempo t Sec nat'!$E19-'masa secado al natural'!$AK19)</f>
        <v>5.0847457627118703E-2</v>
      </c>
      <c r="S19" s="127">
        <f>'humedad libre sec nat'!S19/('humedad a tiempo t Sec nat'!$E19-'masa secado al natural'!$AK19)</f>
        <v>3.3898305084745797E-2</v>
      </c>
      <c r="T19" s="127">
        <f>'humedad libre sec nat'!T19/('humedad a tiempo t Sec nat'!$E19-'masa secado al natural'!$AK19)</f>
        <v>6.7796610169491595E-2</v>
      </c>
      <c r="U19" s="127">
        <f>'humedad libre sec nat'!U19/('humedad a tiempo t Sec nat'!$E19-'masa secado al natural'!$AK19)</f>
        <v>1.6949152542372899E-2</v>
      </c>
      <c r="V19" s="127">
        <f>'humedad libre sec nat'!V19/('humedad a tiempo t Sec nat'!$E19-'masa secado al natural'!$AK19)</f>
        <v>0</v>
      </c>
      <c r="W19" s="127">
        <f>'humedad libre sec nat'!W19/('humedad a tiempo t Sec nat'!$E19-'masa secado al natural'!$AK19)</f>
        <v>0</v>
      </c>
      <c r="X19" s="127">
        <f>'humedad libre sec nat'!X19/('humedad a tiempo t Sec nat'!$E19-'masa secado al natural'!$AK19)</f>
        <v>1.6949152542372899E-2</v>
      </c>
      <c r="Y19" s="127">
        <f>'humedad libre sec nat'!Y19/('humedad a tiempo t Sec nat'!$E19-'masa secado al natural'!$AK19)</f>
        <v>3.3898305084745797E-2</v>
      </c>
      <c r="Z19" s="127">
        <f>'humedad libre sec nat'!Z19/('humedad a tiempo t Sec nat'!$E19-'masa secado al natural'!$AK19)</f>
        <v>5.0847457627118703E-2</v>
      </c>
      <c r="AA19" s="127">
        <f>'humedad libre sec nat'!AA19/('humedad a tiempo t Sec nat'!$E19-'masa secado al natural'!$AK19)</f>
        <v>1.6949152542372899E-2</v>
      </c>
      <c r="AB19" s="127">
        <f>'humedad libre sec nat'!AB19/('humedad a tiempo t Sec nat'!$E19-'masa secado al natural'!$AK19)</f>
        <v>1.6949152542372899E-2</v>
      </c>
      <c r="AC19" s="127">
        <f>'humedad libre sec nat'!AC19/('humedad a tiempo t Sec nat'!$E19-'masa secado al natural'!$AK19)</f>
        <v>1.6949152542372899E-2</v>
      </c>
      <c r="AD19" s="127">
        <f>'humedad libre sec nat'!AD19/('humedad a tiempo t Sec nat'!$E19-'masa secado al natural'!$AK19)</f>
        <v>3.3898305084745797E-2</v>
      </c>
      <c r="AE19" s="127">
        <f>'humedad libre sec nat'!AE19/('humedad a tiempo t Sec nat'!$E19-'masa secado al natural'!$AK19)</f>
        <v>1.6949152542372899E-2</v>
      </c>
      <c r="AF19" s="127">
        <f>'humedad libre sec nat'!AF19/('humedad a tiempo t Sec nat'!$E19-'masa secado al natural'!$AK19)</f>
        <v>1.6949152542372899E-2</v>
      </c>
      <c r="AG19" s="127">
        <f>'humedad libre sec nat'!AG19/('humedad a tiempo t Sec nat'!$E19-'masa secado al natural'!$AK19)</f>
        <v>1.6949152542372899E-2</v>
      </c>
      <c r="AH19" s="127">
        <f>'humedad libre sec nat'!AH19/('humedad a tiempo t Sec nat'!$E19-'masa secado al natural'!$AK19)</f>
        <v>8.4745762711864417E-2</v>
      </c>
    </row>
    <row r="20" spans="2:34" x14ac:dyDescent="0.35">
      <c r="B20" s="127">
        <v>1</v>
      </c>
      <c r="C20" s="128">
        <v>3</v>
      </c>
      <c r="D20" s="128">
        <v>20</v>
      </c>
      <c r="E20" s="127">
        <f>'humedad libre sec nat'!E20/('humedad a tiempo t Sec nat'!$E20-'masa secado al natural'!$AK20)</f>
        <v>1</v>
      </c>
      <c r="F20" s="127">
        <f>'humedad libre sec nat'!F20/('humedad a tiempo t Sec nat'!$E20-'masa secado al natural'!$AK20)</f>
        <v>0.75925925925925908</v>
      </c>
      <c r="G20" s="127">
        <f>'humedad libre sec nat'!G20/('humedad a tiempo t Sec nat'!$E20-'masa secado al natural'!$AK20)</f>
        <v>0.48148148148148145</v>
      </c>
      <c r="H20" s="127">
        <f>'humedad libre sec nat'!H20/('humedad a tiempo t Sec nat'!$E20-'masa secado al natural'!$AK20)</f>
        <v>0.27777777777777779</v>
      </c>
      <c r="I20" s="127">
        <f>'humedad libre sec nat'!I20/('humedad a tiempo t Sec nat'!$E20-'masa secado al natural'!$AK20)</f>
        <v>0.20370370370370369</v>
      </c>
      <c r="J20" s="127">
        <f>'humedad libre sec nat'!J20/('humedad a tiempo t Sec nat'!$E20-'masa secado al natural'!$AK20)</f>
        <v>0.14814814814814811</v>
      </c>
      <c r="K20" s="127">
        <f>'humedad libre sec nat'!K20/('humedad a tiempo t Sec nat'!$E20-'masa secado al natural'!$AK20)</f>
        <v>0.11111111111111112</v>
      </c>
      <c r="L20" s="127">
        <f>'humedad libre sec nat'!L20/('humedad a tiempo t Sec nat'!$E20-'masa secado al natural'!$AK20)</f>
        <v>9.2592592592592587E-2</v>
      </c>
      <c r="M20" s="127">
        <f>'humedad libre sec nat'!M20/('humedad a tiempo t Sec nat'!$E20-'masa secado al natural'!$AK20)</f>
        <v>5.5555555555555518E-2</v>
      </c>
      <c r="N20" s="127">
        <f>'humedad libre sec nat'!N20/('humedad a tiempo t Sec nat'!$E20-'masa secado al natural'!$AK20)</f>
        <v>1.8518518518518531E-2</v>
      </c>
      <c r="O20" s="127">
        <f>'humedad libre sec nat'!O20/('humedad a tiempo t Sec nat'!$E20-'masa secado al natural'!$AK20)</f>
        <v>3.7037037037036986E-2</v>
      </c>
      <c r="P20" s="127">
        <f>'humedad libre sec nat'!P20/('humedad a tiempo t Sec nat'!$E20-'masa secado al natural'!$AK20)</f>
        <v>3.7037037037036986E-2</v>
      </c>
      <c r="Q20" s="127">
        <f>'humedad libre sec nat'!Q20/('humedad a tiempo t Sec nat'!$E20-'masa secado al natural'!$AK20)</f>
        <v>3.7037037037036986E-2</v>
      </c>
      <c r="R20" s="127">
        <f>'humedad libre sec nat'!R20/('humedad a tiempo t Sec nat'!$E20-'masa secado al natural'!$AK20)</f>
        <v>3.7037037037036986E-2</v>
      </c>
      <c r="S20" s="127">
        <f>'humedad libre sec nat'!S20/('humedad a tiempo t Sec nat'!$E20-'masa secado al natural'!$AK20)</f>
        <v>3.7037037037036986E-2</v>
      </c>
      <c r="T20" s="127">
        <f>'humedad libre sec nat'!T20/('humedad a tiempo t Sec nat'!$E20-'masa secado al natural'!$AK20)</f>
        <v>7.4074074074074056E-2</v>
      </c>
      <c r="U20" s="127">
        <f>'humedad libre sec nat'!U20/('humedad a tiempo t Sec nat'!$E20-'masa secado al natural'!$AK20)</f>
        <v>7.4074074074074056E-2</v>
      </c>
      <c r="V20" s="127">
        <f>'humedad libre sec nat'!V20/('humedad a tiempo t Sec nat'!$E20-'masa secado al natural'!$AK20)</f>
        <v>7.4074074074074056E-2</v>
      </c>
      <c r="W20" s="127">
        <f>'humedad libre sec nat'!W20/('humedad a tiempo t Sec nat'!$E20-'masa secado al natural'!$AK20)</f>
        <v>1.8518518518518531E-2</v>
      </c>
      <c r="X20" s="127">
        <f>'humedad libre sec nat'!X20/('humedad a tiempo t Sec nat'!$E20-'masa secado al natural'!$AK20)</f>
        <v>1.8518518518518531E-2</v>
      </c>
      <c r="Y20" s="127">
        <f>'humedad libre sec nat'!Y20/('humedad a tiempo t Sec nat'!$E20-'masa secado al natural'!$AK20)</f>
        <v>3.7037037037036986E-2</v>
      </c>
      <c r="Z20" s="127">
        <f>'humedad libre sec nat'!Z20/('humedad a tiempo t Sec nat'!$E20-'masa secado al natural'!$AK20)</f>
        <v>5.5555555555555518E-2</v>
      </c>
      <c r="AA20" s="127">
        <f>'humedad libre sec nat'!AA20/('humedad a tiempo t Sec nat'!$E20-'masa secado al natural'!$AK20)</f>
        <v>5.5555555555555518E-2</v>
      </c>
      <c r="AB20" s="127">
        <f>'humedad libre sec nat'!AB20/('humedad a tiempo t Sec nat'!$E20-'masa secado al natural'!$AK20)</f>
        <v>3.7037037037036986E-2</v>
      </c>
      <c r="AC20" s="127">
        <f>'humedad libre sec nat'!AC20/('humedad a tiempo t Sec nat'!$E20-'masa secado al natural'!$AK20)</f>
        <v>1.8518518518518531E-2</v>
      </c>
      <c r="AD20" s="127">
        <f>'humedad libre sec nat'!AD20/('humedad a tiempo t Sec nat'!$E20-'masa secado al natural'!$AK20)</f>
        <v>1.8518518518518531E-2</v>
      </c>
      <c r="AE20" s="127">
        <f>'humedad libre sec nat'!AE20/('humedad a tiempo t Sec nat'!$E20-'masa secado al natural'!$AK20)</f>
        <v>1.8518518518518531E-2</v>
      </c>
      <c r="AF20" s="127">
        <f>'humedad libre sec nat'!AF20/('humedad a tiempo t Sec nat'!$E20-'masa secado al natural'!$AK20)</f>
        <v>0</v>
      </c>
      <c r="AG20" s="127">
        <f>'humedad libre sec nat'!AG20/('humedad a tiempo t Sec nat'!$E20-'masa secado al natural'!$AK20)</f>
        <v>0</v>
      </c>
      <c r="AH20" s="127">
        <f>'humedad libre sec nat'!AH20/('humedad a tiempo t Sec nat'!$E20-'masa secado al natural'!$AK20)</f>
        <v>0.11111111111111112</v>
      </c>
    </row>
    <row r="21" spans="2:34" x14ac:dyDescent="0.35">
      <c r="B21" s="127">
        <v>2</v>
      </c>
      <c r="C21" s="128">
        <v>3</v>
      </c>
      <c r="D21" s="128">
        <v>20</v>
      </c>
      <c r="E21" s="127">
        <f>'humedad libre sec nat'!E21/('humedad a tiempo t Sec nat'!$E21-'masa secado al natural'!$AK21)</f>
        <v>1</v>
      </c>
      <c r="F21" s="127">
        <f>'humedad libre sec nat'!F21/('humedad a tiempo t Sec nat'!$E21-'masa secado al natural'!$AK21)</f>
        <v>0.72727272727272729</v>
      </c>
      <c r="G21" s="127">
        <f>'humedad libre sec nat'!G21/('humedad a tiempo t Sec nat'!$E21-'masa secado al natural'!$AK21)</f>
        <v>0.43636363636363623</v>
      </c>
      <c r="H21" s="127">
        <f>'humedad libre sec nat'!H21/('humedad a tiempo t Sec nat'!$E21-'masa secado al natural'!$AK21)</f>
        <v>0.14545454545454548</v>
      </c>
      <c r="I21" s="127">
        <f>'humedad libre sec nat'!I21/('humedad a tiempo t Sec nat'!$E21-'masa secado al natural'!$AK21)</f>
        <v>0.10909090909090906</v>
      </c>
      <c r="J21" s="127">
        <f>'humedad libre sec nat'!J21/('humedad a tiempo t Sec nat'!$E21-'masa secado al natural'!$AK21)</f>
        <v>7.2727272727272751E-2</v>
      </c>
      <c r="K21" s="127">
        <f>'humedad libre sec nat'!K21/('humedad a tiempo t Sec nat'!$E21-'masa secado al natural'!$AK21)</f>
        <v>7.2727272727272751E-2</v>
      </c>
      <c r="L21" s="127">
        <f>'humedad libre sec nat'!L21/('humedad a tiempo t Sec nat'!$E21-'masa secado al natural'!$AK21)</f>
        <v>5.4545454545454557E-2</v>
      </c>
      <c r="M21" s="127">
        <f>'humedad libre sec nat'!M21/('humedad a tiempo t Sec nat'!$E21-'masa secado al natural'!$AK21)</f>
        <v>5.4545454545454557E-2</v>
      </c>
      <c r="N21" s="127">
        <f>'humedad libre sec nat'!N21/('humedad a tiempo t Sec nat'!$E21-'masa secado al natural'!$AK21)</f>
        <v>3.6363636363636355E-2</v>
      </c>
      <c r="O21" s="127">
        <f>'humedad libre sec nat'!O21/('humedad a tiempo t Sec nat'!$E21-'masa secado al natural'!$AK21)</f>
        <v>3.6363636363636355E-2</v>
      </c>
      <c r="P21" s="127">
        <f>'humedad libre sec nat'!P21/('humedad a tiempo t Sec nat'!$E21-'masa secado al natural'!$AK21)</f>
        <v>3.6363636363636355E-2</v>
      </c>
      <c r="Q21" s="127">
        <f>'humedad libre sec nat'!Q21/('humedad a tiempo t Sec nat'!$E21-'masa secado al natural'!$AK21)</f>
        <v>3.6363636363636355E-2</v>
      </c>
      <c r="R21" s="127">
        <f>'humedad libre sec nat'!R21/('humedad a tiempo t Sec nat'!$E21-'masa secado al natural'!$AK21)</f>
        <v>7.2727272727272751E-2</v>
      </c>
      <c r="S21" s="127">
        <f>'humedad libre sec nat'!S21/('humedad a tiempo t Sec nat'!$E21-'masa secado al natural'!$AK21)</f>
        <v>7.2727272727272751E-2</v>
      </c>
      <c r="T21" s="127">
        <f>'humedad libre sec nat'!T21/('humedad a tiempo t Sec nat'!$E21-'masa secado al natural'!$AK21)</f>
        <v>0.10909090909090906</v>
      </c>
      <c r="U21" s="127">
        <f>'humedad libre sec nat'!U21/('humedad a tiempo t Sec nat'!$E21-'masa secado al natural'!$AK21)</f>
        <v>0</v>
      </c>
      <c r="V21" s="127">
        <f>'humedad libre sec nat'!V21/('humedad a tiempo t Sec nat'!$E21-'masa secado al natural'!$AK21)</f>
        <v>0</v>
      </c>
      <c r="W21" s="127">
        <f>'humedad libre sec nat'!W21/('humedad a tiempo t Sec nat'!$E21-'masa secado al natural'!$AK21)</f>
        <v>5.4545454545454557E-2</v>
      </c>
      <c r="X21" s="127">
        <f>'humedad libre sec nat'!X21/('humedad a tiempo t Sec nat'!$E21-'masa secado al natural'!$AK21)</f>
        <v>5.4545454545454557E-2</v>
      </c>
      <c r="Y21" s="127">
        <f>'humedad libre sec nat'!Y21/('humedad a tiempo t Sec nat'!$E21-'masa secado al natural'!$AK21)</f>
        <v>7.2727272727272751E-2</v>
      </c>
      <c r="Z21" s="127">
        <f>'humedad libre sec nat'!Z21/('humedad a tiempo t Sec nat'!$E21-'masa secado al natural'!$AK21)</f>
        <v>9.0909090909090939E-2</v>
      </c>
      <c r="AA21" s="127">
        <f>'humedad libre sec nat'!AA21/('humedad a tiempo t Sec nat'!$E21-'masa secado al natural'!$AK21)</f>
        <v>7.2727272727272751E-2</v>
      </c>
      <c r="AB21" s="127">
        <f>'humedad libre sec nat'!AB21/('humedad a tiempo t Sec nat'!$E21-'masa secado al natural'!$AK21)</f>
        <v>5.4545454545454557E-2</v>
      </c>
      <c r="AC21" s="127">
        <f>'humedad libre sec nat'!AC21/('humedad a tiempo t Sec nat'!$E21-'masa secado al natural'!$AK21)</f>
        <v>1.8181818181818198E-2</v>
      </c>
      <c r="AD21" s="127">
        <f>'humedad libre sec nat'!AD21/('humedad a tiempo t Sec nat'!$E21-'masa secado al natural'!$AK21)</f>
        <v>1.8181818181818198E-2</v>
      </c>
      <c r="AE21" s="127">
        <f>'humedad libre sec nat'!AE21/('humedad a tiempo t Sec nat'!$E21-'masa secado al natural'!$AK21)</f>
        <v>1.8181818181818198E-2</v>
      </c>
      <c r="AF21" s="127">
        <f>'humedad libre sec nat'!AF21/('humedad a tiempo t Sec nat'!$E21-'masa secado al natural'!$AK21)</f>
        <v>5.4545454545454557E-2</v>
      </c>
      <c r="AG21" s="127">
        <f>'humedad libre sec nat'!AG21/('humedad a tiempo t Sec nat'!$E21-'masa secado al natural'!$AK21)</f>
        <v>9.0909090909090939E-2</v>
      </c>
      <c r="AH21" s="127">
        <f>'humedad libre sec nat'!AH21/('humedad a tiempo t Sec nat'!$E21-'masa secado al natural'!$AK21)</f>
        <v>0.10909090909090906</v>
      </c>
    </row>
    <row r="22" spans="2:34" x14ac:dyDescent="0.35">
      <c r="B22" s="127">
        <v>3</v>
      </c>
      <c r="C22" s="128">
        <v>3</v>
      </c>
      <c r="D22" s="128">
        <v>20</v>
      </c>
      <c r="E22" s="127">
        <f>'humedad libre sec nat'!E22/('humedad a tiempo t Sec nat'!$E22-'masa secado al natural'!$AK22)</f>
        <v>1</v>
      </c>
      <c r="F22" s="127">
        <f>'humedad libre sec nat'!F22/('humedad a tiempo t Sec nat'!$E22-'masa secado al natural'!$AK22)</f>
        <v>0.84615384615384637</v>
      </c>
      <c r="G22" s="127">
        <f>'humedad libre sec nat'!G22/('humedad a tiempo t Sec nat'!$E22-'masa secado al natural'!$AK22)</f>
        <v>0.69230769230769229</v>
      </c>
      <c r="H22" s="127">
        <f>'humedad libre sec nat'!H22/('humedad a tiempo t Sec nat'!$E22-'masa secado al natural'!$AK22)</f>
        <v>0.65384615384615397</v>
      </c>
      <c r="I22" s="127">
        <f>'humedad libre sec nat'!I22/('humedad a tiempo t Sec nat'!$E22-'masa secado al natural'!$AK22)</f>
        <v>0.53846153846153832</v>
      </c>
      <c r="J22" s="127">
        <f>'humedad libre sec nat'!J22/('humedad a tiempo t Sec nat'!$E22-'masa secado al natural'!$AK22)</f>
        <v>0.34615384615384598</v>
      </c>
      <c r="K22" s="127">
        <f>'humedad libre sec nat'!K22/('humedad a tiempo t Sec nat'!$E22-'masa secado al natural'!$AK22)</f>
        <v>0.46153846153846168</v>
      </c>
      <c r="L22" s="127">
        <f>'humedad libre sec nat'!L22/('humedad a tiempo t Sec nat'!$E22-'masa secado al natural'!$AK22)</f>
        <v>0.38461538461538464</v>
      </c>
      <c r="M22" s="127">
        <f>'humedad libre sec nat'!M22/('humedad a tiempo t Sec nat'!$E22-'masa secado al natural'!$AK22)</f>
        <v>0.42307692307692296</v>
      </c>
      <c r="N22" s="127">
        <f>'humedad libre sec nat'!N22/('humedad a tiempo t Sec nat'!$E22-'masa secado al natural'!$AK22)</f>
        <v>0.38461538461538464</v>
      </c>
      <c r="O22" s="127">
        <f>'humedad libre sec nat'!O22/('humedad a tiempo t Sec nat'!$E22-'masa secado al natural'!$AK22)</f>
        <v>0.38461538461538464</v>
      </c>
      <c r="P22" s="127">
        <f>'humedad libre sec nat'!P22/('humedad a tiempo t Sec nat'!$E22-'masa secado al natural'!$AK22)</f>
        <v>0.34615384615384598</v>
      </c>
      <c r="Q22" s="127">
        <f>'humedad libre sec nat'!Q22/('humedad a tiempo t Sec nat'!$E22-'masa secado al natural'!$AK22)</f>
        <v>0.30769230769230765</v>
      </c>
      <c r="R22" s="127">
        <f>'humedad libre sec nat'!R22/('humedad a tiempo t Sec nat'!$E22-'masa secado al natural'!$AK22)</f>
        <v>0.26923076923076933</v>
      </c>
      <c r="S22" s="127">
        <f>'humedad libre sec nat'!S22/('humedad a tiempo t Sec nat'!$E22-'masa secado al natural'!$AK22)</f>
        <v>0.23076923076923064</v>
      </c>
      <c r="T22" s="127">
        <f>'humedad libre sec nat'!T22/('humedad a tiempo t Sec nat'!$E22-'masa secado al natural'!$AK22)</f>
        <v>0.11538461538461532</v>
      </c>
      <c r="U22" s="127">
        <f>'humedad libre sec nat'!U22/('humedad a tiempo t Sec nat'!$E22-'masa secado al natural'!$AK22)</f>
        <v>7.6923076923076997E-2</v>
      </c>
      <c r="V22" s="127">
        <f>'humedad libre sec nat'!V22/('humedad a tiempo t Sec nat'!$E22-'masa secado al natural'!$AK22)</f>
        <v>3.8461538461538332E-2</v>
      </c>
      <c r="W22" s="127">
        <f>'humedad libre sec nat'!W22/('humedad a tiempo t Sec nat'!$E22-'masa secado al natural'!$AK22)</f>
        <v>0</v>
      </c>
      <c r="X22" s="127">
        <f>'humedad libre sec nat'!X22/('humedad a tiempo t Sec nat'!$E22-'masa secado al natural'!$AK22)</f>
        <v>0</v>
      </c>
      <c r="Y22" s="127">
        <f>'humedad libre sec nat'!Y22/('humedad a tiempo t Sec nat'!$E22-'masa secado al natural'!$AK22)</f>
        <v>0</v>
      </c>
      <c r="Z22" s="127">
        <f>'humedad libre sec nat'!Z22/('humedad a tiempo t Sec nat'!$E22-'masa secado al natural'!$AK22)</f>
        <v>3.8461538461538332E-2</v>
      </c>
      <c r="AA22" s="127">
        <f>'humedad libre sec nat'!AA22/('humedad a tiempo t Sec nat'!$E22-'masa secado al natural'!$AK22)</f>
        <v>3.8461538461538332E-2</v>
      </c>
      <c r="AB22" s="127">
        <f>'humedad libre sec nat'!AB22/('humedad a tiempo t Sec nat'!$E22-'masa secado al natural'!$AK22)</f>
        <v>0</v>
      </c>
      <c r="AC22" s="127">
        <f>'humedad libre sec nat'!AC22/('humedad a tiempo t Sec nat'!$E22-'masa secado al natural'!$AK22)</f>
        <v>0</v>
      </c>
      <c r="AD22" s="127">
        <f>'humedad libre sec nat'!AD22/('humedad a tiempo t Sec nat'!$E22-'masa secado al natural'!$AK22)</f>
        <v>0</v>
      </c>
      <c r="AE22" s="127">
        <f>'humedad libre sec nat'!AE22/('humedad a tiempo t Sec nat'!$E22-'masa secado al natural'!$AK22)</f>
        <v>0</v>
      </c>
      <c r="AF22" s="127">
        <f>'humedad libre sec nat'!AF22/('humedad a tiempo t Sec nat'!$E22-'masa secado al natural'!$AK22)</f>
        <v>0</v>
      </c>
      <c r="AG22" s="127">
        <f>'humedad libre sec nat'!AG22/('humedad a tiempo t Sec nat'!$E22-'masa secado al natural'!$AK22)</f>
        <v>0</v>
      </c>
      <c r="AH22" s="127">
        <f>'humedad libre sec nat'!AH22/('humedad a tiempo t Sec nat'!$E22-'masa secado al natural'!$AK22)</f>
        <v>0</v>
      </c>
    </row>
    <row r="23" spans="2:34" x14ac:dyDescent="0.35">
      <c r="B23" s="15">
        <v>1</v>
      </c>
      <c r="C23" s="138">
        <v>1</v>
      </c>
      <c r="D23" s="138">
        <v>30</v>
      </c>
      <c r="E23" s="163">
        <f>'humedad libre sec nat'!E23/('humedad a tiempo t Sec nat'!$E23-'masa secado al natural'!$AK23)</f>
        <v>1</v>
      </c>
      <c r="F23" s="163">
        <f>'humedad libre sec nat'!F23/('humedad a tiempo t Sec nat'!$E23-'masa secado al natural'!$AK23)</f>
        <v>0.71999999999999986</v>
      </c>
      <c r="G23" s="163">
        <f>'humedad libre sec nat'!G23/('humedad a tiempo t Sec nat'!$E23-'masa secado al natural'!$AK23)</f>
        <v>0.42666666666666664</v>
      </c>
      <c r="H23" s="163">
        <f>'humedad libre sec nat'!H23/('humedad a tiempo t Sec nat'!$E23-'masa secado al natural'!$AK23)</f>
        <v>0.28000000000000003</v>
      </c>
      <c r="I23" s="163">
        <f>'humedad libre sec nat'!I23/('humedad a tiempo t Sec nat'!$E23-'masa secado al natural'!$AK23)</f>
        <v>0.26666666666666661</v>
      </c>
      <c r="J23" s="163">
        <f>'humedad libre sec nat'!J23/('humedad a tiempo t Sec nat'!$E23-'masa secado al natural'!$AK23)</f>
        <v>0.2533333333333333</v>
      </c>
      <c r="K23" s="163">
        <f>'humedad libre sec nat'!K23/('humedad a tiempo t Sec nat'!$E23-'masa secado al natural'!$AK23)</f>
        <v>0.22666666666666663</v>
      </c>
      <c r="L23" s="163">
        <f>'humedad libre sec nat'!L23/('humedad a tiempo t Sec nat'!$E23-'masa secado al natural'!$AK23)</f>
        <v>0.18666666666666665</v>
      </c>
      <c r="M23" s="163">
        <f>'humedad libre sec nat'!M23/('humedad a tiempo t Sec nat'!$E23-'masa secado al natural'!$AK23)</f>
        <v>0.16</v>
      </c>
      <c r="N23" s="163">
        <f>'humedad libre sec nat'!N23/('humedad a tiempo t Sec nat'!$E23-'masa secado al natural'!$AK23)</f>
        <v>0.1333333333333333</v>
      </c>
      <c r="O23" s="163">
        <f>'humedad libre sec nat'!O23/('humedad a tiempo t Sec nat'!$E23-'masa secado al natural'!$AK23)</f>
        <v>0.12000000000000002</v>
      </c>
      <c r="P23" s="163">
        <f>'humedad libre sec nat'!P23/('humedad a tiempo t Sec nat'!$E23-'masa secado al natural'!$AK23)</f>
        <v>0.10666666666666667</v>
      </c>
      <c r="Q23" s="163">
        <f>'humedad libre sec nat'!Q23/('humedad a tiempo t Sec nat'!$E23-'masa secado al natural'!$AK23)</f>
        <v>0.08</v>
      </c>
      <c r="R23" s="163">
        <f>'humedad libre sec nat'!R23/('humedad a tiempo t Sec nat'!$E23-'masa secado al natural'!$AK23)</f>
        <v>0.08</v>
      </c>
      <c r="S23" s="163">
        <f>'humedad libre sec nat'!S23/('humedad a tiempo t Sec nat'!$E23-'masa secado al natural'!$AK23)</f>
        <v>5.3333333333333371E-2</v>
      </c>
      <c r="T23" s="163">
        <f>'humedad libre sec nat'!T23/('humedad a tiempo t Sec nat'!$E23-'masa secado al natural'!$AK23)</f>
        <v>9.3333333333333324E-2</v>
      </c>
      <c r="U23" s="163">
        <f>'humedad libre sec nat'!U23/('humedad a tiempo t Sec nat'!$E23-'masa secado al natural'!$AK23)</f>
        <v>5.3333333333333371E-2</v>
      </c>
      <c r="V23" s="163">
        <f>'humedad libre sec nat'!V23/('humedad a tiempo t Sec nat'!$E23-'masa secado al natural'!$AK23)</f>
        <v>4.0000000000000029E-2</v>
      </c>
      <c r="W23" s="163">
        <f>'humedad libre sec nat'!W23/('humedad a tiempo t Sec nat'!$E23-'masa secado al natural'!$AK23)</f>
        <v>4.0000000000000029E-2</v>
      </c>
      <c r="X23" s="163">
        <f>'humedad libre sec nat'!X23/('humedad a tiempo t Sec nat'!$E23-'masa secado al natural'!$AK23)</f>
        <v>1.3333333333333343E-2</v>
      </c>
      <c r="Y23" s="163">
        <f>'humedad libre sec nat'!Y23/('humedad a tiempo t Sec nat'!$E23-'masa secado al natural'!$AK23)</f>
        <v>1.3333333333333343E-2</v>
      </c>
      <c r="Z23" s="163">
        <f>'humedad libre sec nat'!Z23/('humedad a tiempo t Sec nat'!$E23-'masa secado al natural'!$AK23)</f>
        <v>0</v>
      </c>
      <c r="AA23" s="163">
        <f>'humedad libre sec nat'!AA23/('humedad a tiempo t Sec nat'!$E23-'masa secado al natural'!$AK23)</f>
        <v>0</v>
      </c>
      <c r="AB23" s="163">
        <f>'humedad libre sec nat'!AB23/('humedad a tiempo t Sec nat'!$E23-'masa secado al natural'!$AK23)</f>
        <v>1.3333333333333343E-2</v>
      </c>
      <c r="AC23" s="163">
        <f>'humedad libre sec nat'!AC23/('humedad a tiempo t Sec nat'!$E23-'masa secado al natural'!$AK23)</f>
        <v>4.0000000000000029E-2</v>
      </c>
      <c r="AD23" s="163">
        <f>'humedad libre sec nat'!AD23/('humedad a tiempo t Sec nat'!$E23-'masa secado al natural'!$AK23)</f>
        <v>4.0000000000000029E-2</v>
      </c>
      <c r="AE23" s="163">
        <f>'humedad libre sec nat'!AE23/('humedad a tiempo t Sec nat'!$E23-'masa secado al natural'!$AK23)</f>
        <v>2.6666666666666686E-2</v>
      </c>
      <c r="AF23" s="163">
        <f>'humedad libre sec nat'!AF23/('humedad a tiempo t Sec nat'!$E23-'masa secado al natural'!$AK23)</f>
        <v>1.3333333333333343E-2</v>
      </c>
      <c r="AG23" s="163">
        <f>'humedad libre sec nat'!AG23/('humedad a tiempo t Sec nat'!$E23-'masa secado al natural'!$AK23)</f>
        <v>1.3333333333333343E-2</v>
      </c>
      <c r="AH23" s="163">
        <f>'humedad libre sec nat'!AH23/('humedad a tiempo t Sec nat'!$E23-'masa secado al natural'!$AK23)</f>
        <v>4.0000000000000029E-2</v>
      </c>
    </row>
    <row r="24" spans="2:34" x14ac:dyDescent="0.35">
      <c r="B24" s="15">
        <v>2</v>
      </c>
      <c r="C24" s="138">
        <v>1</v>
      </c>
      <c r="D24" s="138">
        <v>30</v>
      </c>
      <c r="E24" s="163">
        <f>'humedad libre sec nat'!E24/('humedad a tiempo t Sec nat'!$E24-'masa secado al natural'!$AK24)</f>
        <v>1</v>
      </c>
      <c r="F24" s="163">
        <f>'humedad libre sec nat'!F24/('humedad a tiempo t Sec nat'!$E24-'masa secado al natural'!$AK24)</f>
        <v>0.70833333333333315</v>
      </c>
      <c r="G24" s="163">
        <f>'humedad libre sec nat'!G24/('humedad a tiempo t Sec nat'!$E24-'masa secado al natural'!$AK24)</f>
        <v>0.47222222222222215</v>
      </c>
      <c r="H24" s="163">
        <f>'humedad libre sec nat'!H24/('humedad a tiempo t Sec nat'!$E24-'masa secado al natural'!$AK24)</f>
        <v>0.27777777777777768</v>
      </c>
      <c r="I24" s="163">
        <f>'humedad libre sec nat'!I24/('humedad a tiempo t Sec nat'!$E24-'masa secado al natural'!$AK24)</f>
        <v>0.26388888888888884</v>
      </c>
      <c r="J24" s="163">
        <f>'humedad libre sec nat'!J24/('humedad a tiempo t Sec nat'!$E24-'masa secado al natural'!$AK24)</f>
        <v>0.22222222222222221</v>
      </c>
      <c r="K24" s="163">
        <f>'humedad libre sec nat'!K24/('humedad a tiempo t Sec nat'!$E24-'masa secado al natural'!$AK24)</f>
        <v>0.1666666666666666</v>
      </c>
      <c r="L24" s="163">
        <f>'humedad libre sec nat'!L24/('humedad a tiempo t Sec nat'!$E24-'masa secado al natural'!$AK24)</f>
        <v>0.13888888888888887</v>
      </c>
      <c r="M24" s="163">
        <f>'humedad libre sec nat'!M24/('humedad a tiempo t Sec nat'!$E24-'masa secado al natural'!$AK24)</f>
        <v>9.7222222222222168E-2</v>
      </c>
      <c r="N24" s="163">
        <f>'humedad libre sec nat'!N24/('humedad a tiempo t Sec nat'!$E24-'masa secado al natural'!$AK24)</f>
        <v>8.3333333333333329E-2</v>
      </c>
      <c r="O24" s="163">
        <f>'humedad libre sec nat'!O24/('humedad a tiempo t Sec nat'!$E24-'masa secado al natural'!$AK24)</f>
        <v>5.5555555555555532E-2</v>
      </c>
      <c r="P24" s="163">
        <f>'humedad libre sec nat'!P24/('humedad a tiempo t Sec nat'!$E24-'masa secado al natural'!$AK24)</f>
        <v>4.1666666666666637E-2</v>
      </c>
      <c r="Q24" s="163">
        <f>'humedad libre sec nat'!Q24/('humedad a tiempo t Sec nat'!$E24-'masa secado al natural'!$AK24)</f>
        <v>1.3888888888888899E-2</v>
      </c>
      <c r="R24" s="163">
        <f>'humedad libre sec nat'!R24/('humedad a tiempo t Sec nat'!$E24-'masa secado al natural'!$AK24)</f>
        <v>2.7777777777777735E-2</v>
      </c>
      <c r="S24" s="163">
        <f>'humedad libre sec nat'!S24/('humedad a tiempo t Sec nat'!$E24-'masa secado al natural'!$AK24)</f>
        <v>2.7777777777777735E-2</v>
      </c>
      <c r="T24" s="163">
        <f>'humedad libre sec nat'!T24/('humedad a tiempo t Sec nat'!$E24-'masa secado al natural'!$AK24)</f>
        <v>6.9444444444444434E-2</v>
      </c>
      <c r="U24" s="163">
        <f>'humedad libre sec nat'!U24/('humedad a tiempo t Sec nat'!$E24-'masa secado al natural'!$AK24)</f>
        <v>1.3888888888888899E-2</v>
      </c>
      <c r="V24" s="163">
        <f>'humedad libre sec nat'!V24/('humedad a tiempo t Sec nat'!$E24-'masa secado al natural'!$AK24)</f>
        <v>4.1666666666666637E-2</v>
      </c>
      <c r="W24" s="163">
        <f>'humedad libre sec nat'!W24/('humedad a tiempo t Sec nat'!$E24-'masa secado al natural'!$AK24)</f>
        <v>0</v>
      </c>
      <c r="X24" s="163">
        <f>'humedad libre sec nat'!X24/('humedad a tiempo t Sec nat'!$E24-'masa secado al natural'!$AK24)</f>
        <v>1.3888888888888899E-2</v>
      </c>
      <c r="Y24" s="163">
        <f>'humedad libre sec nat'!Y24/('humedad a tiempo t Sec nat'!$E24-'masa secado al natural'!$AK24)</f>
        <v>1.3888888888888899E-2</v>
      </c>
      <c r="Z24" s="163">
        <f>'humedad libre sec nat'!Z24/('humedad a tiempo t Sec nat'!$E24-'masa secado al natural'!$AK24)</f>
        <v>2.7777777777777735E-2</v>
      </c>
      <c r="AA24" s="163">
        <f>'humedad libre sec nat'!AA24/('humedad a tiempo t Sec nat'!$E24-'masa secado al natural'!$AK24)</f>
        <v>2.7777777777777735E-2</v>
      </c>
      <c r="AB24" s="163">
        <f>'humedad libre sec nat'!AB24/('humedad a tiempo t Sec nat'!$E24-'masa secado al natural'!$AK24)</f>
        <v>2.7777777777777735E-2</v>
      </c>
      <c r="AC24" s="163">
        <f>'humedad libre sec nat'!AC24/('humedad a tiempo t Sec nat'!$E24-'masa secado al natural'!$AK24)</f>
        <v>2.7777777777777735E-2</v>
      </c>
      <c r="AD24" s="163">
        <f>'humedad libre sec nat'!AD24/('humedad a tiempo t Sec nat'!$E24-'masa secado al natural'!$AK24)</f>
        <v>2.7777777777777735E-2</v>
      </c>
      <c r="AE24" s="163">
        <f>'humedad libre sec nat'!AE24/('humedad a tiempo t Sec nat'!$E24-'masa secado al natural'!$AK24)</f>
        <v>1.3888888888888899E-2</v>
      </c>
      <c r="AF24" s="163">
        <f>'humedad libre sec nat'!AF24/('humedad a tiempo t Sec nat'!$E24-'masa secado al natural'!$AK24)</f>
        <v>1.3888888888888899E-2</v>
      </c>
      <c r="AG24" s="163">
        <f>'humedad libre sec nat'!AG24/('humedad a tiempo t Sec nat'!$E24-'masa secado al natural'!$AK24)</f>
        <v>1.3888888888888899E-2</v>
      </c>
      <c r="AH24" s="163">
        <f>'humedad libre sec nat'!AH24/('humedad a tiempo t Sec nat'!$E24-'masa secado al natural'!$AK24)</f>
        <v>6.9444444444444434E-2</v>
      </c>
    </row>
    <row r="25" spans="2:34" x14ac:dyDescent="0.35">
      <c r="B25" s="15">
        <v>3</v>
      </c>
      <c r="C25" s="138">
        <v>1</v>
      </c>
      <c r="D25" s="138">
        <v>30</v>
      </c>
      <c r="E25" s="163">
        <f>'humedad libre sec nat'!E25/('humedad a tiempo t Sec nat'!$E25-'masa secado al natural'!$AK25)</f>
        <v>1</v>
      </c>
      <c r="F25" s="163">
        <f>'humedad libre sec nat'!F25/('humedad a tiempo t Sec nat'!$E25-'masa secado al natural'!$AK25)</f>
        <v>0.73913043478260865</v>
      </c>
      <c r="G25" s="163">
        <f>'humedad libre sec nat'!G25/('humedad a tiempo t Sec nat'!$E25-'masa secado al natural'!$AK25)</f>
        <v>0.47826086956521746</v>
      </c>
      <c r="H25" s="163">
        <f>'humedad libre sec nat'!H25/('humedad a tiempo t Sec nat'!$E25-'masa secado al natural'!$AK25)</f>
        <v>0.30434782608695654</v>
      </c>
      <c r="I25" s="163">
        <f>'humedad libre sec nat'!I25/('humedad a tiempo t Sec nat'!$E25-'masa secado al natural'!$AK25)</f>
        <v>0.23188405797101452</v>
      </c>
      <c r="J25" s="163">
        <f>'humedad libre sec nat'!J25/('humedad a tiempo t Sec nat'!$E25-'masa secado al natural'!$AK25)</f>
        <v>0.17391304347826084</v>
      </c>
      <c r="K25" s="163">
        <f>'humedad libre sec nat'!K25/('humedad a tiempo t Sec nat'!$E25-'masa secado al natural'!$AK25)</f>
        <v>0.14492753623188406</v>
      </c>
      <c r="L25" s="163">
        <f>'humedad libre sec nat'!L25/('humedad a tiempo t Sec nat'!$E25-'masa secado al natural'!$AK25)</f>
        <v>0.11594202898550722</v>
      </c>
      <c r="M25" s="163">
        <f>'humedad libre sec nat'!M25/('humedad a tiempo t Sec nat'!$E25-'masa secado al natural'!$AK25)</f>
        <v>0.10144927536231879</v>
      </c>
      <c r="N25" s="163">
        <f>'humedad libre sec nat'!N25/('humedad a tiempo t Sec nat'!$E25-'masa secado al natural'!$AK25)</f>
        <v>8.6956521739130446E-2</v>
      </c>
      <c r="O25" s="163">
        <f>'humedad libre sec nat'!O25/('humedad a tiempo t Sec nat'!$E25-'masa secado al natural'!$AK25)</f>
        <v>0.10144927536231879</v>
      </c>
      <c r="P25" s="163">
        <f>'humedad libre sec nat'!P25/('humedad a tiempo t Sec nat'!$E25-'masa secado al natural'!$AK25)</f>
        <v>7.2463768115942032E-2</v>
      </c>
      <c r="Q25" s="163">
        <f>'humedad libre sec nat'!Q25/('humedad a tiempo t Sec nat'!$E25-'masa secado al natural'!$AK25)</f>
        <v>5.797101449275361E-2</v>
      </c>
      <c r="R25" s="163">
        <f>'humedad libre sec nat'!R25/('humedad a tiempo t Sec nat'!$E25-'masa secado al natural'!$AK25)</f>
        <v>4.3478260869565188E-2</v>
      </c>
      <c r="S25" s="163">
        <f>'humedad libre sec nat'!S25/('humedad a tiempo t Sec nat'!$E25-'masa secado al natural'!$AK25)</f>
        <v>2.8985507246376774E-2</v>
      </c>
      <c r="T25" s="163">
        <f>'humedad libre sec nat'!T25/('humedad a tiempo t Sec nat'!$E25-'masa secado al natural'!$AK25)</f>
        <v>4.3478260869565188E-2</v>
      </c>
      <c r="U25" s="163">
        <f>'humedad libre sec nat'!U25/('humedad a tiempo t Sec nat'!$E25-'masa secado al natural'!$AK25)</f>
        <v>2.8985507246376774E-2</v>
      </c>
      <c r="V25" s="163">
        <f>'humedad libre sec nat'!V25/('humedad a tiempo t Sec nat'!$E25-'masa secado al natural'!$AK25)</f>
        <v>1.4492753623188418E-2</v>
      </c>
      <c r="W25" s="163">
        <f>'humedad libre sec nat'!W25/('humedad a tiempo t Sec nat'!$E25-'masa secado al natural'!$AK25)</f>
        <v>0</v>
      </c>
      <c r="X25" s="163">
        <f>'humedad libre sec nat'!X25/('humedad a tiempo t Sec nat'!$E25-'masa secado al natural'!$AK25)</f>
        <v>4.3478260869565188E-2</v>
      </c>
      <c r="Y25" s="163">
        <f>'humedad libre sec nat'!Y25/('humedad a tiempo t Sec nat'!$E25-'masa secado al natural'!$AK25)</f>
        <v>4.3478260869565188E-2</v>
      </c>
      <c r="Z25" s="163">
        <f>'humedad libre sec nat'!Z25/('humedad a tiempo t Sec nat'!$E25-'masa secado al natural'!$AK25)</f>
        <v>5.797101449275361E-2</v>
      </c>
      <c r="AA25" s="163">
        <f>'humedad libre sec nat'!AA25/('humedad a tiempo t Sec nat'!$E25-'masa secado al natural'!$AK25)</f>
        <v>5.797101449275361E-2</v>
      </c>
      <c r="AB25" s="163">
        <f>'humedad libre sec nat'!AB25/('humedad a tiempo t Sec nat'!$E25-'masa secado al natural'!$AK25)</f>
        <v>5.797101449275361E-2</v>
      </c>
      <c r="AC25" s="163">
        <f>'humedad libre sec nat'!AC25/('humedad a tiempo t Sec nat'!$E25-'masa secado al natural'!$AK25)</f>
        <v>5.797101449275361E-2</v>
      </c>
      <c r="AD25" s="163">
        <f>'humedad libre sec nat'!AD25/('humedad a tiempo t Sec nat'!$E25-'masa secado al natural'!$AK25)</f>
        <v>5.797101449275361E-2</v>
      </c>
      <c r="AE25" s="163">
        <f>'humedad libre sec nat'!AE25/('humedad a tiempo t Sec nat'!$E25-'masa secado al natural'!$AK25)</f>
        <v>4.3478260869565188E-2</v>
      </c>
      <c r="AF25" s="163">
        <f>'humedad libre sec nat'!AF25/('humedad a tiempo t Sec nat'!$E25-'masa secado al natural'!$AK25)</f>
        <v>4.3478260869565188E-2</v>
      </c>
      <c r="AG25" s="163">
        <f>'humedad libre sec nat'!AG25/('humedad a tiempo t Sec nat'!$E25-'masa secado al natural'!$AK25)</f>
        <v>4.3478260869565188E-2</v>
      </c>
      <c r="AH25" s="163">
        <f>'humedad libre sec nat'!AH25/('humedad a tiempo t Sec nat'!$E25-'masa secado al natural'!$AK25)</f>
        <v>8.6956521739130446E-2</v>
      </c>
    </row>
    <row r="26" spans="2:34" x14ac:dyDescent="0.35">
      <c r="B26" s="15">
        <v>1</v>
      </c>
      <c r="C26" s="138">
        <v>2</v>
      </c>
      <c r="D26" s="138">
        <v>30</v>
      </c>
      <c r="E26" s="163">
        <f>'humedad libre sec nat'!E26/('humedad a tiempo t Sec nat'!$E26-'masa secado al natural'!$AK26)</f>
        <v>1</v>
      </c>
      <c r="F26" s="163">
        <f>'humedad libre sec nat'!F26/('humedad a tiempo t Sec nat'!$E26-'masa secado al natural'!$AK26)</f>
        <v>0.84146341463414642</v>
      </c>
      <c r="G26" s="163">
        <f>'humedad libre sec nat'!G26/('humedad a tiempo t Sec nat'!$E26-'masa secado al natural'!$AK26)</f>
        <v>0.64634146341463405</v>
      </c>
      <c r="H26" s="163">
        <f>'humedad libre sec nat'!H26/('humedad a tiempo t Sec nat'!$E26-'masa secado al natural'!$AK26)</f>
        <v>0.48780487804878053</v>
      </c>
      <c r="I26" s="163">
        <f>'humedad libre sec nat'!I26/('humedad a tiempo t Sec nat'!$E26-'masa secado al natural'!$AK26)</f>
        <v>0.25609756097560976</v>
      </c>
      <c r="J26" s="163">
        <f>'humedad libre sec nat'!J26/('humedad a tiempo t Sec nat'!$E26-'masa secado al natural'!$AK26)</f>
        <v>0.23170731707317072</v>
      </c>
      <c r="K26" s="163">
        <f>'humedad libre sec nat'!K26/('humedad a tiempo t Sec nat'!$E26-'masa secado al natural'!$AK26)</f>
        <v>0.20731707317073167</v>
      </c>
      <c r="L26" s="163">
        <f>'humedad libre sec nat'!L26/('humedad a tiempo t Sec nat'!$E26-'masa secado al natural'!$AK26)</f>
        <v>0.20731707317073167</v>
      </c>
      <c r="M26" s="163">
        <f>'humedad libre sec nat'!M26/('humedad a tiempo t Sec nat'!$E26-'masa secado al natural'!$AK26)</f>
        <v>0.1951219512195122</v>
      </c>
      <c r="N26" s="163">
        <f>'humedad libre sec nat'!N26/('humedad a tiempo t Sec nat'!$E26-'masa secado al natural'!$AK26)</f>
        <v>0.14634146341463411</v>
      </c>
      <c r="O26" s="163">
        <f>'humedad libre sec nat'!O26/('humedad a tiempo t Sec nat'!$E26-'masa secado al natural'!$AK26)</f>
        <v>0.12195121951219519</v>
      </c>
      <c r="P26" s="163">
        <f>'humedad libre sec nat'!P26/('humedad a tiempo t Sec nat'!$E26-'masa secado al natural'!$AK26)</f>
        <v>9.7560975609756129E-2</v>
      </c>
      <c r="Q26" s="163">
        <f>'humedad libre sec nat'!Q26/('humedad a tiempo t Sec nat'!$E26-'masa secado al natural'!$AK26)</f>
        <v>4.8780487804878037E-2</v>
      </c>
      <c r="R26" s="163">
        <f>'humedad libre sec nat'!R26/('humedad a tiempo t Sec nat'!$E26-'masa secado al natural'!$AK26)</f>
        <v>3.6585365853658569E-2</v>
      </c>
      <c r="S26" s="163">
        <f>'humedad libre sec nat'!S26/('humedad a tiempo t Sec nat'!$E26-'masa secado al natural'!$AK26)</f>
        <v>3.6585365853658569E-2</v>
      </c>
      <c r="T26" s="163">
        <f>'humedad libre sec nat'!T26/('humedad a tiempo t Sec nat'!$E26-'masa secado al natural'!$AK26)</f>
        <v>7.3170731707317083E-2</v>
      </c>
      <c r="U26" s="163">
        <f>'humedad libre sec nat'!U26/('humedad a tiempo t Sec nat'!$E26-'masa secado al natural'!$AK26)</f>
        <v>4.8780487804878037E-2</v>
      </c>
      <c r="V26" s="163">
        <f>'humedad libre sec nat'!V26/('humedad a tiempo t Sec nat'!$E26-'masa secado al natural'!$AK26)</f>
        <v>6.0975609756097622E-2</v>
      </c>
      <c r="W26" s="163">
        <f>'humedad libre sec nat'!W26/('humedad a tiempo t Sec nat'!$E26-'masa secado al natural'!$AK26)</f>
        <v>0</v>
      </c>
      <c r="X26" s="163">
        <f>'humedad libre sec nat'!X26/('humedad a tiempo t Sec nat'!$E26-'masa secado al natural'!$AK26)</f>
        <v>0</v>
      </c>
      <c r="Y26" s="163">
        <f>'humedad libre sec nat'!Y26/('humedad a tiempo t Sec nat'!$E26-'masa secado al natural'!$AK26)</f>
        <v>1.2195121951219523E-2</v>
      </c>
      <c r="Z26" s="163">
        <f>'humedad libre sec nat'!Z26/('humedad a tiempo t Sec nat'!$E26-'masa secado al natural'!$AK26)</f>
        <v>2.4390243902438994E-2</v>
      </c>
      <c r="AA26" s="163">
        <f>'humedad libre sec nat'!AA26/('humedad a tiempo t Sec nat'!$E26-'masa secado al natural'!$AK26)</f>
        <v>2.4390243902438994E-2</v>
      </c>
      <c r="AB26" s="163">
        <f>'humedad libre sec nat'!AB26/('humedad a tiempo t Sec nat'!$E26-'masa secado al natural'!$AK26)</f>
        <v>2.4390243902438994E-2</v>
      </c>
      <c r="AC26" s="163">
        <f>'humedad libre sec nat'!AC26/('humedad a tiempo t Sec nat'!$E26-'masa secado al natural'!$AK26)</f>
        <v>3.6585365853658569E-2</v>
      </c>
      <c r="AD26" s="163">
        <f>'humedad libre sec nat'!AD26/('humedad a tiempo t Sec nat'!$E26-'masa secado al natural'!$AK26)</f>
        <v>3.6585365853658569E-2</v>
      </c>
      <c r="AE26" s="163">
        <f>'humedad libre sec nat'!AE26/('humedad a tiempo t Sec nat'!$E26-'masa secado al natural'!$AK26)</f>
        <v>3.6585365853658569E-2</v>
      </c>
      <c r="AF26" s="163">
        <f>'humedad libre sec nat'!AF26/('humedad a tiempo t Sec nat'!$E26-'masa secado al natural'!$AK26)</f>
        <v>1.2195121951219523E-2</v>
      </c>
      <c r="AG26" s="163">
        <f>'humedad libre sec nat'!AG26/('humedad a tiempo t Sec nat'!$E26-'masa secado al natural'!$AK26)</f>
        <v>0</v>
      </c>
      <c r="AH26" s="163">
        <f>'humedad libre sec nat'!AH26/('humedad a tiempo t Sec nat'!$E26-'masa secado al natural'!$AK26)</f>
        <v>4.8780487804878037E-2</v>
      </c>
    </row>
    <row r="27" spans="2:34" x14ac:dyDescent="0.35">
      <c r="B27" s="15">
        <v>2</v>
      </c>
      <c r="C27" s="138">
        <v>2</v>
      </c>
      <c r="D27" s="138">
        <v>30</v>
      </c>
      <c r="E27" s="163">
        <f>'humedad libre sec nat'!E27/('humedad a tiempo t Sec nat'!$E27-'masa secado al natural'!$AK27)</f>
        <v>1</v>
      </c>
      <c r="F27" s="163">
        <f>'humedad libre sec nat'!F27/('humedad a tiempo t Sec nat'!$E27-'masa secado al natural'!$AK27)</f>
        <v>0.82926829268292679</v>
      </c>
      <c r="G27" s="163">
        <f>'humedad libre sec nat'!G27/('humedad a tiempo t Sec nat'!$E27-'masa secado al natural'!$AK27)</f>
        <v>0.65853658536585358</v>
      </c>
      <c r="H27" s="163">
        <f>'humedad libre sec nat'!H27/('humedad a tiempo t Sec nat'!$E27-'masa secado al natural'!$AK27)</f>
        <v>0.48780487804878048</v>
      </c>
      <c r="I27" s="163">
        <f>'humedad libre sec nat'!I27/('humedad a tiempo t Sec nat'!$E27-'masa secado al natural'!$AK27)</f>
        <v>0.42682926829268292</v>
      </c>
      <c r="J27" s="163">
        <f>'humedad libre sec nat'!J27/('humedad a tiempo t Sec nat'!$E27-'masa secado al natural'!$AK27)</f>
        <v>0.35365853658536589</v>
      </c>
      <c r="K27" s="163">
        <f>'humedad libre sec nat'!K27/('humedad a tiempo t Sec nat'!$E27-'masa secado al natural'!$AK27)</f>
        <v>0.3048780487804878</v>
      </c>
      <c r="L27" s="163">
        <f>'humedad libre sec nat'!L27/('humedad a tiempo t Sec nat'!$E27-'masa secado al natural'!$AK27)</f>
        <v>0.24390243902439024</v>
      </c>
      <c r="M27" s="163">
        <f>'humedad libre sec nat'!M27/('humedad a tiempo t Sec nat'!$E27-'masa secado al natural'!$AK27)</f>
        <v>0.19512195121951226</v>
      </c>
      <c r="N27" s="163">
        <f>'humedad libre sec nat'!N27/('humedad a tiempo t Sec nat'!$E27-'masa secado al natural'!$AK27)</f>
        <v>0.14634146341463417</v>
      </c>
      <c r="O27" s="163">
        <f>'humedad libre sec nat'!O27/('humedad a tiempo t Sec nat'!$E27-'masa secado al natural'!$AK27)</f>
        <v>0.13414634146341473</v>
      </c>
      <c r="P27" s="163">
        <f>'humedad libre sec nat'!P27/('humedad a tiempo t Sec nat'!$E27-'masa secado al natural'!$AK27)</f>
        <v>0.15853658536585366</v>
      </c>
      <c r="Q27" s="163">
        <f>'humedad libre sec nat'!Q27/('humedad a tiempo t Sec nat'!$E27-'masa secado al natural'!$AK27)</f>
        <v>4.8780487804878092E-2</v>
      </c>
      <c r="R27" s="163">
        <f>'humedad libre sec nat'!R27/('humedad a tiempo t Sec nat'!$E27-'masa secado al natural'!$AK27)</f>
        <v>4.8780487804878092E-2</v>
      </c>
      <c r="S27" s="163">
        <f>'humedad libre sec nat'!S27/('humedad a tiempo t Sec nat'!$E27-'masa secado al natural'!$AK27)</f>
        <v>2.4390243902439046E-2</v>
      </c>
      <c r="T27" s="163">
        <f>'humedad libre sec nat'!T27/('humedad a tiempo t Sec nat'!$E27-'masa secado al natural'!$AK27)</f>
        <v>8.5365853658536606E-2</v>
      </c>
      <c r="U27" s="163">
        <f>'humedad libre sec nat'!U27/('humedad a tiempo t Sec nat'!$E27-'masa secado al natural'!$AK27)</f>
        <v>3.6585365853658569E-2</v>
      </c>
      <c r="V27" s="163">
        <f>'humedad libre sec nat'!V27/('humedad a tiempo t Sec nat'!$E27-'masa secado al natural'!$AK27)</f>
        <v>3.6585365853658569E-2</v>
      </c>
      <c r="W27" s="163">
        <f>'humedad libre sec nat'!W27/('humedad a tiempo t Sec nat'!$E27-'masa secado al natural'!$AK27)</f>
        <v>3.6585365853658569E-2</v>
      </c>
      <c r="X27" s="163">
        <f>'humedad libre sec nat'!X27/('humedad a tiempo t Sec nat'!$E27-'masa secado al natural'!$AK27)</f>
        <v>3.6585365853658569E-2</v>
      </c>
      <c r="Y27" s="163">
        <f>'humedad libre sec nat'!Y27/('humedad a tiempo t Sec nat'!$E27-'masa secado al natural'!$AK27)</f>
        <v>2.4390243902439046E-2</v>
      </c>
      <c r="Z27" s="163">
        <f>'humedad libre sec nat'!Z27/('humedad a tiempo t Sec nat'!$E27-'masa secado al natural'!$AK27)</f>
        <v>3.6585365853658569E-2</v>
      </c>
      <c r="AA27" s="163">
        <f>'humedad libre sec nat'!AA27/('humedad a tiempo t Sec nat'!$E27-'masa secado al natural'!$AK27)</f>
        <v>2.4390243902439046E-2</v>
      </c>
      <c r="AB27" s="163">
        <f>'humedad libre sec nat'!AB27/('humedad a tiempo t Sec nat'!$E27-'masa secado al natural'!$AK27)</f>
        <v>2.4390243902439046E-2</v>
      </c>
      <c r="AC27" s="163">
        <f>'humedad libre sec nat'!AC27/('humedad a tiempo t Sec nat'!$E27-'masa secado al natural'!$AK27)</f>
        <v>3.6585365853658569E-2</v>
      </c>
      <c r="AD27" s="163">
        <f>'humedad libre sec nat'!AD27/('humedad a tiempo t Sec nat'!$E27-'masa secado al natural'!$AK27)</f>
        <v>3.6585365853658569E-2</v>
      </c>
      <c r="AE27" s="163">
        <f>'humedad libre sec nat'!AE27/('humedad a tiempo t Sec nat'!$E27-'masa secado al natural'!$AK27)</f>
        <v>2.4390243902439046E-2</v>
      </c>
      <c r="AF27" s="163">
        <f>'humedad libre sec nat'!AF27/('humedad a tiempo t Sec nat'!$E27-'masa secado al natural'!$AK27)</f>
        <v>0</v>
      </c>
      <c r="AG27" s="163">
        <f>'humedad libre sec nat'!AG27/('humedad a tiempo t Sec nat'!$E27-'masa secado al natural'!$AK27)</f>
        <v>1.2195121951219523E-2</v>
      </c>
      <c r="AH27" s="163">
        <f>'humedad libre sec nat'!AH27/('humedad a tiempo t Sec nat'!$E27-'masa secado al natural'!$AK27)</f>
        <v>2.4390243902439046E-2</v>
      </c>
    </row>
    <row r="28" spans="2:34" x14ac:dyDescent="0.35">
      <c r="B28" s="15">
        <v>3</v>
      </c>
      <c r="C28" s="138">
        <v>2</v>
      </c>
      <c r="D28" s="138">
        <v>30</v>
      </c>
      <c r="E28" s="163">
        <f>'humedad libre sec nat'!E28/('humedad a tiempo t Sec nat'!$E28-'masa secado al natural'!$AK28)</f>
        <v>1</v>
      </c>
      <c r="F28" s="163">
        <f>'humedad libre sec nat'!F28/('humedad a tiempo t Sec nat'!$E28-'masa secado al natural'!$AK28)</f>
        <v>0.82191780821917804</v>
      </c>
      <c r="G28" s="163">
        <f>'humedad libre sec nat'!G28/('humedad a tiempo t Sec nat'!$E28-'masa secado al natural'!$AK28)</f>
        <v>0.65753424657534232</v>
      </c>
      <c r="H28" s="163">
        <f>'humedad libre sec nat'!H28/('humedad a tiempo t Sec nat'!$E28-'masa secado al natural'!$AK28)</f>
        <v>0.47945205479452063</v>
      </c>
      <c r="I28" s="163">
        <f>'humedad libre sec nat'!I28/('humedad a tiempo t Sec nat'!$E28-'masa secado al natural'!$AK28)</f>
        <v>0.45205479452054803</v>
      </c>
      <c r="J28" s="163">
        <f>'humedad libre sec nat'!J28/('humedad a tiempo t Sec nat'!$E28-'masa secado al natural'!$AK28)</f>
        <v>0.41095890410958913</v>
      </c>
      <c r="K28" s="163">
        <f>'humedad libre sec nat'!K28/('humedad a tiempo t Sec nat'!$E28-'masa secado al natural'!$AK28)</f>
        <v>0.38356164383561647</v>
      </c>
      <c r="L28" s="163">
        <f>'humedad libre sec nat'!L28/('humedad a tiempo t Sec nat'!$E28-'masa secado al natural'!$AK28)</f>
        <v>0.34246575342465763</v>
      </c>
      <c r="M28" s="163">
        <f>'humedad libre sec nat'!M28/('humedad a tiempo t Sec nat'!$E28-'masa secado al natural'!$AK28)</f>
        <v>0.30136986301369861</v>
      </c>
      <c r="N28" s="163">
        <f>'humedad libre sec nat'!N28/('humedad a tiempo t Sec nat'!$E28-'masa secado al natural'!$AK28)</f>
        <v>0.24657534246575349</v>
      </c>
      <c r="O28" s="163">
        <f>'humedad libre sec nat'!O28/('humedad a tiempo t Sec nat'!$E28-'masa secado al natural'!$AK28)</f>
        <v>0.23287671232876711</v>
      </c>
      <c r="P28" s="163">
        <f>'humedad libre sec nat'!P28/('humedad a tiempo t Sec nat'!$E28-'masa secado al natural'!$AK28)</f>
        <v>0.19178082191780821</v>
      </c>
      <c r="Q28" s="163">
        <f>'humedad libre sec nat'!Q28/('humedad a tiempo t Sec nat'!$E28-'masa secado al natural'!$AK28)</f>
        <v>0.16438356164383558</v>
      </c>
      <c r="R28" s="163">
        <f>'humedad libre sec nat'!R28/('humedad a tiempo t Sec nat'!$E28-'masa secado al natural'!$AK28)</f>
        <v>0.10958904109589045</v>
      </c>
      <c r="S28" s="163">
        <f>'humedad libre sec nat'!S28/('humedad a tiempo t Sec nat'!$E28-'masa secado al natural'!$AK28)</f>
        <v>0.12328767123287672</v>
      </c>
      <c r="T28" s="163">
        <f>'humedad libre sec nat'!T28/('humedad a tiempo t Sec nat'!$E28-'masa secado al natural'!$AK28)</f>
        <v>0.16438356164383558</v>
      </c>
      <c r="U28" s="163">
        <f>'humedad libre sec nat'!U28/('humedad a tiempo t Sec nat'!$E28-'masa secado al natural'!$AK28)</f>
        <v>0</v>
      </c>
      <c r="V28" s="163">
        <f>'humedad libre sec nat'!V28/('humedad a tiempo t Sec nat'!$E28-'masa secado al natural'!$AK28)</f>
        <v>0</v>
      </c>
      <c r="W28" s="163">
        <f>'humedad libre sec nat'!W28/('humedad a tiempo t Sec nat'!$E28-'masa secado al natural'!$AK28)</f>
        <v>2.7397260273972629E-2</v>
      </c>
      <c r="X28" s="163">
        <f>'humedad libre sec nat'!X28/('humedad a tiempo t Sec nat'!$E28-'masa secado al natural'!$AK28)</f>
        <v>5.4794520547945195E-2</v>
      </c>
      <c r="Y28" s="163">
        <f>'humedad libre sec nat'!Y28/('humedad a tiempo t Sec nat'!$E28-'masa secado al natural'!$AK28)</f>
        <v>5.4794520547945195E-2</v>
      </c>
      <c r="Z28" s="163">
        <f>'humedad libre sec nat'!Z28/('humedad a tiempo t Sec nat'!$E28-'masa secado al natural'!$AK28)</f>
        <v>6.8493150684931517E-2</v>
      </c>
      <c r="AA28" s="163">
        <f>'humedad libre sec nat'!AA28/('humedad a tiempo t Sec nat'!$E28-'masa secado al natural'!$AK28)</f>
        <v>2.7397260273972629E-2</v>
      </c>
      <c r="AB28" s="163">
        <f>'humedad libre sec nat'!AB28/('humedad a tiempo t Sec nat'!$E28-'masa secado al natural'!$AK28)</f>
        <v>1.3698630136986314E-2</v>
      </c>
      <c r="AC28" s="163">
        <f>'humedad libre sec nat'!AC28/('humedad a tiempo t Sec nat'!$E28-'masa secado al natural'!$AK28)</f>
        <v>1.3698630136986314E-2</v>
      </c>
      <c r="AD28" s="163">
        <f>'humedad libre sec nat'!AD28/('humedad a tiempo t Sec nat'!$E28-'masa secado al natural'!$AK28)</f>
        <v>1.3698630136986314E-2</v>
      </c>
      <c r="AE28" s="163">
        <f>'humedad libre sec nat'!AE28/('humedad a tiempo t Sec nat'!$E28-'masa secado al natural'!$AK28)</f>
        <v>0</v>
      </c>
      <c r="AF28" s="163">
        <f>'humedad libre sec nat'!AF28/('humedad a tiempo t Sec nat'!$E28-'masa secado al natural'!$AK28)</f>
        <v>1.3698630136986314E-2</v>
      </c>
      <c r="AG28" s="163">
        <f>'humedad libre sec nat'!AG28/('humedad a tiempo t Sec nat'!$E28-'masa secado al natural'!$AK28)</f>
        <v>1.3698630136986314E-2</v>
      </c>
      <c r="AH28" s="163">
        <f>'humedad libre sec nat'!AH28/('humedad a tiempo t Sec nat'!$E28-'masa secado al natural'!$AK28)</f>
        <v>4.1095890410958943E-2</v>
      </c>
    </row>
    <row r="29" spans="2:34" x14ac:dyDescent="0.35">
      <c r="B29" s="15">
        <v>1</v>
      </c>
      <c r="C29" s="138">
        <v>3</v>
      </c>
      <c r="D29" s="138">
        <v>30</v>
      </c>
      <c r="E29" s="163">
        <f>'humedad libre sec nat'!E29/('humedad a tiempo t Sec nat'!$E29-'masa secado al natural'!$AK29)</f>
        <v>1</v>
      </c>
      <c r="F29" s="163">
        <f>'humedad libre sec nat'!F29/('humedad a tiempo t Sec nat'!$E29-'masa secado al natural'!$AK29)</f>
        <v>0.79347826086956519</v>
      </c>
      <c r="G29" s="163">
        <f>'humedad libre sec nat'!G29/('humedad a tiempo t Sec nat'!$E29-'masa secado al natural'!$AK29)</f>
        <v>0.58695652173913049</v>
      </c>
      <c r="H29" s="163">
        <f>'humedad libre sec nat'!H29/('humedad a tiempo t Sec nat'!$E29-'masa secado al natural'!$AK29)</f>
        <v>0.36956521739130432</v>
      </c>
      <c r="I29" s="163">
        <f>'humedad libre sec nat'!I29/('humedad a tiempo t Sec nat'!$E29-'masa secado al natural'!$AK29)</f>
        <v>0.33695652173913043</v>
      </c>
      <c r="J29" s="163">
        <f>'humedad libre sec nat'!J29/('humedad a tiempo t Sec nat'!$E29-'masa secado al natural'!$AK29)</f>
        <v>0.26086956521739124</v>
      </c>
      <c r="K29" s="163">
        <f>'humedad libre sec nat'!K29/('humedad a tiempo t Sec nat'!$E29-'masa secado al natural'!$AK29)</f>
        <v>0.20652173913043476</v>
      </c>
      <c r="L29" s="163">
        <f>'humedad libre sec nat'!L29/('humedad a tiempo t Sec nat'!$E29-'masa secado al natural'!$AK29)</f>
        <v>0.16304347826086957</v>
      </c>
      <c r="M29" s="163">
        <f>'humedad libre sec nat'!M29/('humedad a tiempo t Sec nat'!$E29-'masa secado al natural'!$AK29)</f>
        <v>0.10869565217391305</v>
      </c>
      <c r="N29" s="163">
        <f>'humedad libre sec nat'!N29/('humedad a tiempo t Sec nat'!$E29-'masa secado al natural'!$AK29)</f>
        <v>9.7826086956521729E-2</v>
      </c>
      <c r="O29" s="163">
        <f>'humedad libre sec nat'!O29/('humedad a tiempo t Sec nat'!$E29-'masa secado al natural'!$AK29)</f>
        <v>7.6086956521739108E-2</v>
      </c>
      <c r="P29" s="163">
        <f>'humedad libre sec nat'!P29/('humedad a tiempo t Sec nat'!$E29-'masa secado al natural'!$AK29)</f>
        <v>6.5217391304347797E-2</v>
      </c>
      <c r="Q29" s="163">
        <f>'humedad libre sec nat'!Q29/('humedad a tiempo t Sec nat'!$E29-'masa secado al natural'!$AK29)</f>
        <v>5.4347826086956527E-2</v>
      </c>
      <c r="R29" s="163">
        <f>'humedad libre sec nat'!R29/('humedad a tiempo t Sec nat'!$E29-'masa secado al natural'!$AK29)</f>
        <v>6.5217391304347797E-2</v>
      </c>
      <c r="S29" s="163">
        <f>'humedad libre sec nat'!S29/('humedad a tiempo t Sec nat'!$E29-'masa secado al natural'!$AK29)</f>
        <v>5.4347826086956527E-2</v>
      </c>
      <c r="T29" s="163">
        <f>'humedad libre sec nat'!T29/('humedad a tiempo t Sec nat'!$E29-'masa secado al natural'!$AK29)</f>
        <v>0.10869565217391305</v>
      </c>
      <c r="U29" s="163">
        <f>'humedad libre sec nat'!U29/('humedad a tiempo t Sec nat'!$E29-'masa secado al natural'!$AK29)</f>
        <v>0</v>
      </c>
      <c r="V29" s="163">
        <f>'humedad libre sec nat'!V29/('humedad a tiempo t Sec nat'!$E29-'masa secado al natural'!$AK29)</f>
        <v>0</v>
      </c>
      <c r="W29" s="163">
        <f>'humedad libre sec nat'!W29/('humedad a tiempo t Sec nat'!$E29-'masa secado al natural'!$AK29)</f>
        <v>1.0869565217391266E-2</v>
      </c>
      <c r="X29" s="163">
        <f>'humedad libre sec nat'!X29/('humedad a tiempo t Sec nat'!$E29-'masa secado al natural'!$AK29)</f>
        <v>3.2608695652173898E-2</v>
      </c>
      <c r="Y29" s="163">
        <f>'humedad libre sec nat'!Y29/('humedad a tiempo t Sec nat'!$E29-'masa secado al natural'!$AK29)</f>
        <v>6.5217391304347797E-2</v>
      </c>
      <c r="Z29" s="163">
        <f>'humedad libre sec nat'!Z29/('humedad a tiempo t Sec nat'!$E29-'masa secado al natural'!$AK29)</f>
        <v>8.6956521739130418E-2</v>
      </c>
      <c r="AA29" s="163">
        <f>'humedad libre sec nat'!AA29/('humedad a tiempo t Sec nat'!$E29-'masa secado al natural'!$AK29)</f>
        <v>8.6956521739130418E-2</v>
      </c>
      <c r="AB29" s="163">
        <f>'humedad libre sec nat'!AB29/('humedad a tiempo t Sec nat'!$E29-'masa secado al natural'!$AK29)</f>
        <v>5.4347826086956527E-2</v>
      </c>
      <c r="AC29" s="163">
        <f>'humedad libre sec nat'!AC29/('humedad a tiempo t Sec nat'!$E29-'masa secado al natural'!$AK29)</f>
        <v>4.3478260869565209E-2</v>
      </c>
      <c r="AD29" s="163">
        <f>'humedad libre sec nat'!AD29/('humedad a tiempo t Sec nat'!$E29-'masa secado al natural'!$AK29)</f>
        <v>4.3478260869565209E-2</v>
      </c>
      <c r="AE29" s="163">
        <f>'humedad libre sec nat'!AE29/('humedad a tiempo t Sec nat'!$E29-'masa secado al natural'!$AK29)</f>
        <v>5.4347826086956527E-2</v>
      </c>
      <c r="AF29" s="163">
        <f>'humedad libre sec nat'!AF29/('humedad a tiempo t Sec nat'!$E29-'masa secado al natural'!$AK29)</f>
        <v>5.4347826086956527E-2</v>
      </c>
      <c r="AG29" s="163">
        <f>'humedad libre sec nat'!AG29/('humedad a tiempo t Sec nat'!$E29-'masa secado al natural'!$AK29)</f>
        <v>6.5217391304347797E-2</v>
      </c>
      <c r="AH29" s="163">
        <f>'humedad libre sec nat'!AH29/('humedad a tiempo t Sec nat'!$E29-'masa secado al natural'!$AK29)</f>
        <v>8.6956521739130418E-2</v>
      </c>
    </row>
    <row r="30" spans="2:34" x14ac:dyDescent="0.35">
      <c r="B30" s="15">
        <v>2</v>
      </c>
      <c r="C30" s="138">
        <v>3</v>
      </c>
      <c r="D30" s="138">
        <v>30</v>
      </c>
      <c r="E30" s="163">
        <f>'humedad libre sec nat'!E30/('humedad a tiempo t Sec nat'!$E30-'masa secado al natural'!$AK30)</f>
        <v>1</v>
      </c>
      <c r="F30" s="163">
        <f>'humedad libre sec nat'!F30/('humedad a tiempo t Sec nat'!$E30-'masa secado al natural'!$AK30)</f>
        <v>0.77777777777777768</v>
      </c>
      <c r="G30" s="163">
        <f>'humedad libre sec nat'!G30/('humedad a tiempo t Sec nat'!$E30-'masa secado al natural'!$AK30)</f>
        <v>0.55555555555555558</v>
      </c>
      <c r="H30" s="163">
        <f>'humedad libre sec nat'!H30/('humedad a tiempo t Sec nat'!$E30-'masa secado al natural'!$AK30)</f>
        <v>0.34567901234567905</v>
      </c>
      <c r="I30" s="163">
        <f>'humedad libre sec nat'!I30/('humedad a tiempo t Sec nat'!$E30-'masa secado al natural'!$AK30)</f>
        <v>0.33333333333333331</v>
      </c>
      <c r="J30" s="163">
        <f>'humedad libre sec nat'!J30/('humedad a tiempo t Sec nat'!$E30-'masa secado al natural'!$AK30)</f>
        <v>0.32098765432098769</v>
      </c>
      <c r="K30" s="163">
        <f>'humedad libre sec nat'!K30/('humedad a tiempo t Sec nat'!$E30-'masa secado al natural'!$AK30)</f>
        <v>0.28395061728395066</v>
      </c>
      <c r="L30" s="163">
        <f>'humedad libre sec nat'!L30/('humedad a tiempo t Sec nat'!$E30-'masa secado al natural'!$AK30)</f>
        <v>0.23456790123456792</v>
      </c>
      <c r="M30" s="163">
        <f>'humedad libre sec nat'!M30/('humedad a tiempo t Sec nat'!$E30-'masa secado al natural'!$AK30)</f>
        <v>0.20987654320987653</v>
      </c>
      <c r="N30" s="163">
        <f>'humedad libre sec nat'!N30/('humedad a tiempo t Sec nat'!$E30-'masa secado al natural'!$AK30)</f>
        <v>0.16049382716049387</v>
      </c>
      <c r="O30" s="163">
        <f>'humedad libre sec nat'!O30/('humedad a tiempo t Sec nat'!$E30-'masa secado al natural'!$AK30)</f>
        <v>0.12345679012345684</v>
      </c>
      <c r="P30" s="163">
        <f>'humedad libre sec nat'!P30/('humedad a tiempo t Sec nat'!$E30-'masa secado al natural'!$AK30)</f>
        <v>9.8765432098765468E-2</v>
      </c>
      <c r="Q30" s="163">
        <f>'humedad libre sec nat'!Q30/('humedad a tiempo t Sec nat'!$E30-'masa secado al natural'!$AK30)</f>
        <v>9.8765432098765468E-2</v>
      </c>
      <c r="R30" s="163">
        <f>'humedad libre sec nat'!R30/('humedad a tiempo t Sec nat'!$E30-'masa secado al natural'!$AK30)</f>
        <v>7.4074074074074098E-2</v>
      </c>
      <c r="S30" s="163">
        <f>'humedad libre sec nat'!S30/('humedad a tiempo t Sec nat'!$E30-'masa secado al natural'!$AK30)</f>
        <v>6.1728395061728399E-2</v>
      </c>
      <c r="T30" s="163">
        <f>'humedad libre sec nat'!T30/('humedad a tiempo t Sec nat'!$E30-'masa secado al natural'!$AK30)</f>
        <v>8.6419753086419721E-2</v>
      </c>
      <c r="U30" s="163">
        <f>'humedad libre sec nat'!U30/('humedad a tiempo t Sec nat'!$E30-'masa secado al natural'!$AK30)</f>
        <v>1.234567901234569E-2</v>
      </c>
      <c r="V30" s="163">
        <f>'humedad libre sec nat'!V30/('humedad a tiempo t Sec nat'!$E30-'masa secado al natural'!$AK30)</f>
        <v>1.234567901234569E-2</v>
      </c>
      <c r="W30" s="163">
        <f>'humedad libre sec nat'!W30/('humedad a tiempo t Sec nat'!$E30-'masa secado al natural'!$AK30)</f>
        <v>1.234567901234569E-2</v>
      </c>
      <c r="X30" s="163">
        <f>'humedad libre sec nat'!X30/('humedad a tiempo t Sec nat'!$E30-'masa secado al natural'!$AK30)</f>
        <v>0</v>
      </c>
      <c r="Y30" s="163">
        <f>'humedad libre sec nat'!Y30/('humedad a tiempo t Sec nat'!$E30-'masa secado al natural'!$AK30)</f>
        <v>1.234567901234569E-2</v>
      </c>
      <c r="Z30" s="163">
        <f>'humedad libre sec nat'!Z30/('humedad a tiempo t Sec nat'!$E30-'masa secado al natural'!$AK30)</f>
        <v>3.703703703703707E-2</v>
      </c>
      <c r="AA30" s="163">
        <f>'humedad libre sec nat'!AA30/('humedad a tiempo t Sec nat'!$E30-'masa secado al natural'!$AK30)</f>
        <v>3.703703703703707E-2</v>
      </c>
      <c r="AB30" s="163">
        <f>'humedad libre sec nat'!AB30/('humedad a tiempo t Sec nat'!$E30-'masa secado al natural'!$AK30)</f>
        <v>3.703703703703707E-2</v>
      </c>
      <c r="AC30" s="163">
        <f>'humedad libre sec nat'!AC30/('humedad a tiempo t Sec nat'!$E30-'masa secado al natural'!$AK30)</f>
        <v>2.4691358024691381E-2</v>
      </c>
      <c r="AD30" s="163">
        <f>'humedad libre sec nat'!AD30/('humedad a tiempo t Sec nat'!$E30-'masa secado al natural'!$AK30)</f>
        <v>2.4691358024691381E-2</v>
      </c>
      <c r="AE30" s="163">
        <f>'humedad libre sec nat'!AE30/('humedad a tiempo t Sec nat'!$E30-'masa secado al natural'!$AK30)</f>
        <v>2.4691358024691381E-2</v>
      </c>
      <c r="AF30" s="163">
        <f>'humedad libre sec nat'!AF30/('humedad a tiempo t Sec nat'!$E30-'masa secado al natural'!$AK30)</f>
        <v>2.4691358024691381E-2</v>
      </c>
      <c r="AG30" s="163">
        <f>'humedad libre sec nat'!AG30/('humedad a tiempo t Sec nat'!$E30-'masa secado al natural'!$AK30)</f>
        <v>2.4691358024691381E-2</v>
      </c>
      <c r="AH30" s="163">
        <f>'humedad libre sec nat'!AH30/('humedad a tiempo t Sec nat'!$E30-'masa secado al natural'!$AK30)</f>
        <v>4.9382716049382706E-2</v>
      </c>
    </row>
    <row r="31" spans="2:34" x14ac:dyDescent="0.35">
      <c r="B31" s="15">
        <v>3</v>
      </c>
      <c r="C31" s="138">
        <v>3</v>
      </c>
      <c r="D31" s="138">
        <v>30</v>
      </c>
      <c r="E31" s="163">
        <f>'humedad libre sec nat'!E31/('humedad a tiempo t Sec nat'!$E31-'masa secado al natural'!$AK31)</f>
        <v>1</v>
      </c>
      <c r="F31" s="163">
        <f>'humedad libre sec nat'!F31/('humedad a tiempo t Sec nat'!$E31-'masa secado al natural'!$AK31)</f>
        <v>0.79761904761904767</v>
      </c>
      <c r="G31" s="163">
        <f>'humedad libre sec nat'!G31/('humedad a tiempo t Sec nat'!$E31-'masa secado al natural'!$AK31)</f>
        <v>0.51190476190476186</v>
      </c>
      <c r="H31" s="163">
        <f>'humedad libre sec nat'!H31/('humedad a tiempo t Sec nat'!$E31-'masa secado al natural'!$AK31)</f>
        <v>0.32142857142857134</v>
      </c>
      <c r="I31" s="163">
        <f>'humedad libre sec nat'!I31/('humedad a tiempo t Sec nat'!$E31-'masa secado al natural'!$AK31)</f>
        <v>0.29761904761904751</v>
      </c>
      <c r="J31" s="163">
        <f>'humedad libre sec nat'!J31/('humedad a tiempo t Sec nat'!$E31-'masa secado al natural'!$AK31)</f>
        <v>0.25</v>
      </c>
      <c r="K31" s="163">
        <f>'humedad libre sec nat'!K31/('humedad a tiempo t Sec nat'!$E31-'masa secado al natural'!$AK31)</f>
        <v>0.2023809523809523</v>
      </c>
      <c r="L31" s="163">
        <f>'humedad libre sec nat'!L31/('humedad a tiempo t Sec nat'!$E31-'masa secado al natural'!$AK31)</f>
        <v>0.13095238095238096</v>
      </c>
      <c r="M31" s="163">
        <f>'humedad libre sec nat'!M31/('humedad a tiempo t Sec nat'!$E31-'masa secado al natural'!$AK31)</f>
        <v>9.5238095238095205E-2</v>
      </c>
      <c r="N31" s="163">
        <f>'humedad libre sec nat'!N31/('humedad a tiempo t Sec nat'!$E31-'masa secado al natural'!$AK31)</f>
        <v>7.1428571428571425E-2</v>
      </c>
      <c r="O31" s="163">
        <f>'humedad libre sec nat'!O31/('humedad a tiempo t Sec nat'!$E31-'masa secado al natural'!$AK31)</f>
        <v>8.3333333333333287E-2</v>
      </c>
      <c r="P31" s="163">
        <f>'humedad libre sec nat'!P31/('humedad a tiempo t Sec nat'!$E31-'masa secado al natural'!$AK31)</f>
        <v>7.1428571428571425E-2</v>
      </c>
      <c r="Q31" s="163">
        <f>'humedad libre sec nat'!Q31/('humedad a tiempo t Sec nat'!$E31-'masa secado al natural'!$AK31)</f>
        <v>5.9523809523809514E-2</v>
      </c>
      <c r="R31" s="163">
        <f>'humedad libre sec nat'!R31/('humedad a tiempo t Sec nat'!$E31-'masa secado al natural'!$AK31)</f>
        <v>8.3333333333333287E-2</v>
      </c>
      <c r="S31" s="163">
        <f>'humedad libre sec nat'!S31/('humedad a tiempo t Sec nat'!$E31-'masa secado al natural'!$AK31)</f>
        <v>3.5714285714285691E-2</v>
      </c>
      <c r="T31" s="163">
        <f>'humedad libre sec nat'!T31/('humedad a tiempo t Sec nat'!$E31-'masa secado al natural'!$AK31)</f>
        <v>0.11904761904761897</v>
      </c>
      <c r="U31" s="163">
        <f>'humedad libre sec nat'!U31/('humedad a tiempo t Sec nat'!$E31-'masa secado al natural'!$AK31)</f>
        <v>4.7619047619047603E-2</v>
      </c>
      <c r="V31" s="163">
        <f>'humedad libre sec nat'!V31/('humedad a tiempo t Sec nat'!$E31-'masa secado al natural'!$AK31)</f>
        <v>2.3809523809523777E-2</v>
      </c>
      <c r="W31" s="163">
        <f>'humedad libre sec nat'!W31/('humedad a tiempo t Sec nat'!$E31-'masa secado al natural'!$AK31)</f>
        <v>1.1904761904761913E-2</v>
      </c>
      <c r="X31" s="163">
        <f>'humedad libre sec nat'!X31/('humedad a tiempo t Sec nat'!$E31-'masa secado al natural'!$AK31)</f>
        <v>0</v>
      </c>
      <c r="Y31" s="163">
        <f>'humedad libre sec nat'!Y31/('humedad a tiempo t Sec nat'!$E31-'masa secado al natural'!$AK31)</f>
        <v>7.1428571428571425E-2</v>
      </c>
      <c r="Z31" s="163">
        <f>'humedad libre sec nat'!Z31/('humedad a tiempo t Sec nat'!$E31-'masa secado al natural'!$AK31)</f>
        <v>9.5238095238095205E-2</v>
      </c>
      <c r="AA31" s="163">
        <f>'humedad libre sec nat'!AA31/('humedad a tiempo t Sec nat'!$E31-'masa secado al natural'!$AK31)</f>
        <v>9.5238095238095205E-2</v>
      </c>
      <c r="AB31" s="163">
        <f>'humedad libre sec nat'!AB31/('humedad a tiempo t Sec nat'!$E31-'masa secado al natural'!$AK31)</f>
        <v>8.3333333333333287E-2</v>
      </c>
      <c r="AC31" s="163">
        <f>'humedad libre sec nat'!AC31/('humedad a tiempo t Sec nat'!$E31-'masa secado al natural'!$AK31)</f>
        <v>8.3333333333333287E-2</v>
      </c>
      <c r="AD31" s="163">
        <f>'humedad libre sec nat'!AD31/('humedad a tiempo t Sec nat'!$E31-'masa secado al natural'!$AK31)</f>
        <v>8.3333333333333287E-2</v>
      </c>
      <c r="AE31" s="163">
        <f>'humedad libre sec nat'!AE31/('humedad a tiempo t Sec nat'!$E31-'masa secado al natural'!$AK31)</f>
        <v>8.3333333333333287E-2</v>
      </c>
      <c r="AF31" s="163">
        <f>'humedad libre sec nat'!AF31/('humedad a tiempo t Sec nat'!$E31-'masa secado al natural'!$AK31)</f>
        <v>7.1428571428571425E-2</v>
      </c>
      <c r="AG31" s="163">
        <f>'humedad libre sec nat'!AG31/('humedad a tiempo t Sec nat'!$E31-'masa secado al natural'!$AK31)</f>
        <v>7.1428571428571425E-2</v>
      </c>
      <c r="AH31" s="163">
        <f>'humedad libre sec nat'!AH31/('humedad a tiempo t Sec nat'!$E31-'masa secado al natural'!$AK31)</f>
        <v>0.10714285714285712</v>
      </c>
    </row>
  </sheetData>
  <mergeCells count="2">
    <mergeCell ref="R1:AH1"/>
    <mergeCell ref="E3:AH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0"/>
  <sheetViews>
    <sheetView workbookViewId="0">
      <selection activeCell="B8" sqref="B8:V10"/>
    </sheetView>
  </sheetViews>
  <sheetFormatPr baseColWidth="10" defaultRowHeight="14.5" x14ac:dyDescent="0.35"/>
  <cols>
    <col min="2" max="2" width="9.453125" customWidth="1"/>
    <col min="3" max="3" width="9.7265625" style="3" customWidth="1"/>
    <col min="4" max="4" width="9.81640625" style="3" customWidth="1"/>
    <col min="5" max="5" width="4.81640625" customWidth="1"/>
    <col min="6" max="34" width="6.26953125" customWidth="1"/>
  </cols>
  <sheetData>
    <row r="1" spans="1:45" x14ac:dyDescent="0.35">
      <c r="A1" s="5"/>
      <c r="B1" s="6"/>
      <c r="C1" s="7" t="s">
        <v>1</v>
      </c>
      <c r="D1" s="8"/>
      <c r="E1" s="9"/>
      <c r="F1" s="9"/>
      <c r="G1" s="9"/>
      <c r="H1" s="9"/>
      <c r="I1" s="9"/>
      <c r="J1" s="9"/>
      <c r="K1" s="9"/>
      <c r="L1" s="9"/>
      <c r="M1" s="9"/>
      <c r="N1" s="9"/>
      <c r="R1" s="193" t="s">
        <v>135</v>
      </c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45" x14ac:dyDescent="0.35">
      <c r="B2" s="2"/>
      <c r="C2" s="165" t="s">
        <v>136</v>
      </c>
      <c r="D2" s="166"/>
      <c r="E2" s="167"/>
      <c r="F2" s="167"/>
      <c r="G2" s="167"/>
      <c r="H2" s="167"/>
      <c r="AL2" s="7" t="s">
        <v>1</v>
      </c>
      <c r="AM2" s="8"/>
      <c r="AN2" s="9"/>
      <c r="AO2" s="9"/>
      <c r="AP2" s="9"/>
      <c r="AQ2" s="168"/>
      <c r="AR2" s="168"/>
      <c r="AS2" s="168"/>
    </row>
    <row r="3" spans="1:45" ht="15" customHeight="1" x14ac:dyDescent="0.35">
      <c r="E3" s="194" t="s">
        <v>140</v>
      </c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6"/>
      <c r="AL3" s="165" t="s">
        <v>136</v>
      </c>
      <c r="AM3" s="166"/>
      <c r="AN3" s="167"/>
      <c r="AO3" s="167"/>
      <c r="AP3" s="167"/>
      <c r="AQ3" s="168"/>
      <c r="AR3" s="168"/>
      <c r="AS3" s="168"/>
    </row>
    <row r="4" spans="1:45" s="2" customFormat="1" x14ac:dyDescent="0.35">
      <c r="B4" s="2" t="s">
        <v>2</v>
      </c>
      <c r="C4" s="139" t="s">
        <v>3</v>
      </c>
      <c r="D4" s="139" t="s">
        <v>0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N4" s="16">
        <v>9</v>
      </c>
      <c r="O4" s="16">
        <v>10</v>
      </c>
      <c r="P4" s="16">
        <v>11</v>
      </c>
      <c r="Q4" s="16">
        <v>12</v>
      </c>
      <c r="R4" s="16">
        <v>13</v>
      </c>
      <c r="S4" s="16">
        <v>14</v>
      </c>
      <c r="T4" s="16">
        <v>15</v>
      </c>
      <c r="U4" s="16">
        <v>16</v>
      </c>
      <c r="V4" s="16">
        <v>17</v>
      </c>
      <c r="W4" s="16">
        <v>18</v>
      </c>
      <c r="X4" s="16">
        <v>19</v>
      </c>
      <c r="Y4" s="16">
        <v>20</v>
      </c>
      <c r="Z4" s="16">
        <v>21</v>
      </c>
      <c r="AA4" s="16">
        <v>22</v>
      </c>
      <c r="AB4" s="16">
        <v>23</v>
      </c>
      <c r="AC4" s="16">
        <v>24</v>
      </c>
      <c r="AD4" s="16">
        <v>25</v>
      </c>
      <c r="AE4" s="16">
        <v>26</v>
      </c>
      <c r="AF4" s="16">
        <v>27</v>
      </c>
      <c r="AG4" s="16">
        <v>28</v>
      </c>
      <c r="AH4" s="16">
        <v>29</v>
      </c>
    </row>
    <row r="5" spans="1:45" x14ac:dyDescent="0.35">
      <c r="B5" s="123">
        <v>1</v>
      </c>
      <c r="C5" s="125">
        <v>1</v>
      </c>
      <c r="D5" s="125">
        <v>10</v>
      </c>
      <c r="E5" s="123">
        <f>'humedad libre sec nat'!E5/('humedad a tiempo t Sec nat'!$E5-'masa secado al natural'!$AK5)</f>
        <v>1</v>
      </c>
      <c r="F5" s="123">
        <f>'humedad libre sec nat'!F5/('humedad a tiempo t Sec nat'!$E5-'masa secado al natural'!$AK5)</f>
        <v>0.75862068965517249</v>
      </c>
      <c r="G5" s="123">
        <f>'humedad libre sec nat'!G5/('humedad a tiempo t Sec nat'!$E5-'masa secado al natural'!$AK5)</f>
        <v>0.51724137931034486</v>
      </c>
      <c r="H5" s="123">
        <f>'humedad libre sec nat'!H5/('humedad a tiempo t Sec nat'!$E5-'masa secado al natural'!$AK5)</f>
        <v>0.31034482758620696</v>
      </c>
      <c r="I5" s="123">
        <f>'humedad libre sec nat'!I5/('humedad a tiempo t Sec nat'!$E5-'masa secado al natural'!$AK5)</f>
        <v>0.24137931034482757</v>
      </c>
      <c r="J5" s="123">
        <f>'humedad libre sec nat'!J5/('humedad a tiempo t Sec nat'!$E5-'masa secado al natural'!$AK5)</f>
        <v>0.13793103448275865</v>
      </c>
      <c r="K5" s="123">
        <f>'humedad libre sec nat'!K5/('humedad a tiempo t Sec nat'!$E5-'masa secado al natural'!$AK5)</f>
        <v>0.10344827586206898</v>
      </c>
      <c r="L5" s="123">
        <f>'humedad libre sec nat'!L5/('humedad a tiempo t Sec nat'!$E5-'masa secado al natural'!$AK5)</f>
        <v>3.4482758620689682E-2</v>
      </c>
      <c r="M5" s="123">
        <f>'humedad libre sec nat'!M5/('humedad a tiempo t Sec nat'!$E5-'masa secado al natural'!$AK5)</f>
        <v>3.4482758620689682E-2</v>
      </c>
      <c r="N5" s="123">
        <f>'humedad libre sec nat'!N5/('humedad a tiempo t Sec nat'!$E5-'masa secado al natural'!$AK5)</f>
        <v>3.4482758620689682E-2</v>
      </c>
      <c r="O5" s="123">
        <f>'humedad libre sec nat'!O5/('humedad a tiempo t Sec nat'!$E5-'masa secado al natural'!$AK5)</f>
        <v>3.4482758620689682E-2</v>
      </c>
      <c r="P5" s="123">
        <f>'humedad libre sec nat'!P5/('humedad a tiempo t Sec nat'!$E5-'masa secado al natural'!$AK5)</f>
        <v>3.4482758620689682E-2</v>
      </c>
      <c r="Q5" s="123">
        <f>'humedad libre sec nat'!Q5/('humedad a tiempo t Sec nat'!$E5-'masa secado al natural'!$AK5)</f>
        <v>0</v>
      </c>
      <c r="R5" s="123">
        <f>'humedad libre sec nat'!R5/('humedad a tiempo t Sec nat'!$E5-'masa secado al natural'!$AK5)</f>
        <v>3.4482758620689682E-2</v>
      </c>
      <c r="S5" s="123">
        <f>'humedad libre sec nat'!S5/('humedad a tiempo t Sec nat'!$E5-'masa secado al natural'!$AK5)</f>
        <v>3.4482758620689682E-2</v>
      </c>
      <c r="T5" s="123">
        <f>'humedad libre sec nat'!T5/('humedad a tiempo t Sec nat'!$E5-'masa secado al natural'!$AK5)</f>
        <v>6.8965517241379323E-2</v>
      </c>
      <c r="U5" s="123">
        <f>'humedad libre sec nat'!U5/('humedad a tiempo t Sec nat'!$E5-'masa secado al natural'!$AK5)</f>
        <v>3.4482758620689682E-2</v>
      </c>
      <c r="V5" s="123">
        <f>'humedad libre sec nat'!V5/('humedad a tiempo t Sec nat'!$E5-'masa secado al natural'!$AK5)</f>
        <v>3.4482758620689682E-2</v>
      </c>
      <c r="W5" s="123">
        <f>'humedad libre sec nat'!W5/('humedad a tiempo t Sec nat'!$E5-'masa secado al natural'!$AK5)</f>
        <v>3.4482758620689682E-2</v>
      </c>
      <c r="X5" s="123">
        <f>'humedad libre sec nat'!X5/('humedad a tiempo t Sec nat'!$E5-'masa secado al natural'!$AK5)</f>
        <v>3.4482758620689682E-2</v>
      </c>
      <c r="Y5" s="123">
        <f>'humedad libre sec nat'!Y5/('humedad a tiempo t Sec nat'!$E5-'masa secado al natural'!$AK5)</f>
        <v>6.8965517241379323E-2</v>
      </c>
      <c r="Z5" s="123">
        <f>'humedad libre sec nat'!Z5/('humedad a tiempo t Sec nat'!$E5-'masa secado al natural'!$AK5)</f>
        <v>3.4482758620689682E-2</v>
      </c>
      <c r="AA5" s="123">
        <f>'humedad libre sec nat'!AA5/('humedad a tiempo t Sec nat'!$E5-'masa secado al natural'!$AK5)</f>
        <v>3.4482758620689682E-2</v>
      </c>
      <c r="AB5" s="123">
        <f>'humedad libre sec nat'!AB5/('humedad a tiempo t Sec nat'!$E5-'masa secado al natural'!$AK5)</f>
        <v>0</v>
      </c>
      <c r="AC5" s="123">
        <f>'humedad libre sec nat'!AC5/('humedad a tiempo t Sec nat'!$E5-'masa secado al natural'!$AK5)</f>
        <v>0</v>
      </c>
      <c r="AD5" s="123">
        <f>'humedad libre sec nat'!AD5/('humedad a tiempo t Sec nat'!$E5-'masa secado al natural'!$AK5)</f>
        <v>0</v>
      </c>
      <c r="AE5" s="123">
        <f>'humedad libre sec nat'!AE5/('humedad a tiempo t Sec nat'!$E5-'masa secado al natural'!$AK5)</f>
        <v>0</v>
      </c>
      <c r="AF5" s="123">
        <f>'humedad libre sec nat'!AF5/('humedad a tiempo t Sec nat'!$E5-'masa secado al natural'!$AK5)</f>
        <v>0</v>
      </c>
      <c r="AG5" s="123">
        <f>'humedad libre sec nat'!AG5/('humedad a tiempo t Sec nat'!$E5-'masa secado al natural'!$AK5)</f>
        <v>3.4482758620689682E-2</v>
      </c>
      <c r="AH5" s="123">
        <f>'humedad libre sec nat'!AH5/('humedad a tiempo t Sec nat'!$E5-'masa secado al natural'!$AK5)</f>
        <v>6.8965517241379323E-2</v>
      </c>
    </row>
    <row r="6" spans="1:45" x14ac:dyDescent="0.35">
      <c r="B6" s="123">
        <v>2</v>
      </c>
      <c r="C6" s="125">
        <v>1</v>
      </c>
      <c r="D6" s="125">
        <v>10</v>
      </c>
      <c r="E6" s="123">
        <f>'humedad libre sec nat'!E6/('humedad a tiempo t Sec nat'!$E6-'masa secado al natural'!$AK6)</f>
        <v>1</v>
      </c>
      <c r="F6" s="123">
        <f>'humedad libre sec nat'!F6/('humedad a tiempo t Sec nat'!$E6-'masa secado al natural'!$AK6)</f>
        <v>0.70833333333333326</v>
      </c>
      <c r="G6" s="123">
        <f>'humedad libre sec nat'!G6/('humedad a tiempo t Sec nat'!$E6-'masa secado al natural'!$AK6)</f>
        <v>0.41666666666666669</v>
      </c>
      <c r="H6" s="123">
        <f>'humedad libre sec nat'!H6/('humedad a tiempo t Sec nat'!$E6-'masa secado al natural'!$AK6)</f>
        <v>0.29166666666666663</v>
      </c>
      <c r="I6" s="123">
        <f>'humedad libre sec nat'!I6/('humedad a tiempo t Sec nat'!$E6-'masa secado al natural'!$AK6)</f>
        <v>0.24999999999999994</v>
      </c>
      <c r="J6" s="123">
        <f>'humedad libre sec nat'!J6/('humedad a tiempo t Sec nat'!$E6-'masa secado al natural'!$AK6)</f>
        <v>0.20833333333333334</v>
      </c>
      <c r="K6" s="123">
        <f>'humedad libre sec nat'!K6/('humedad a tiempo t Sec nat'!$E6-'masa secado al natural'!$AK6)</f>
        <v>0.16666666666666663</v>
      </c>
      <c r="L6" s="123">
        <f>'humedad libre sec nat'!L6/('humedad a tiempo t Sec nat'!$E6-'masa secado al natural'!$AK6)</f>
        <v>0.20833333333333334</v>
      </c>
      <c r="M6" s="123">
        <f>'humedad libre sec nat'!M6/('humedad a tiempo t Sec nat'!$E6-'masa secado al natural'!$AK6)</f>
        <v>0.12499999999999992</v>
      </c>
      <c r="N6" s="123">
        <f>'humedad libre sec nat'!N6/('humedad a tiempo t Sec nat'!$E6-'masa secado al natural'!$AK6)</f>
        <v>0.16666666666666663</v>
      </c>
      <c r="O6" s="123">
        <f>'humedad libre sec nat'!O6/('humedad a tiempo t Sec nat'!$E6-'masa secado al natural'!$AK6)</f>
        <v>0</v>
      </c>
      <c r="P6" s="123">
        <f>'humedad libre sec nat'!P6/('humedad a tiempo t Sec nat'!$E6-'masa secado al natural'!$AK6)</f>
        <v>0</v>
      </c>
      <c r="Q6" s="123">
        <f>'humedad libre sec nat'!Q6/('humedad a tiempo t Sec nat'!$E6-'masa secado al natural'!$AK6)</f>
        <v>4.1666666666666616E-2</v>
      </c>
      <c r="R6" s="123">
        <f>'humedad libre sec nat'!R6/('humedad a tiempo t Sec nat'!$E6-'masa secado al natural'!$AK6)</f>
        <v>4.1666666666666616E-2</v>
      </c>
      <c r="S6" s="123">
        <f>'humedad libre sec nat'!S6/('humedad a tiempo t Sec nat'!$E6-'masa secado al natural'!$AK6)</f>
        <v>4.1666666666666616E-2</v>
      </c>
      <c r="T6" s="123">
        <f>'humedad libre sec nat'!T6/('humedad a tiempo t Sec nat'!$E6-'masa secado al natural'!$AK6)</f>
        <v>0.12499999999999992</v>
      </c>
      <c r="U6" s="123">
        <f>'humedad libre sec nat'!U6/('humedad a tiempo t Sec nat'!$E6-'masa secado al natural'!$AK6)</f>
        <v>0</v>
      </c>
      <c r="V6" s="123">
        <f>'humedad libre sec nat'!V6/('humedad a tiempo t Sec nat'!$E6-'masa secado al natural'!$AK6)</f>
        <v>0</v>
      </c>
      <c r="W6" s="123">
        <f>'humedad libre sec nat'!W6/('humedad a tiempo t Sec nat'!$E6-'masa secado al natural'!$AK6)</f>
        <v>0</v>
      </c>
      <c r="X6" s="123">
        <f>'humedad libre sec nat'!X6/('humedad a tiempo t Sec nat'!$E6-'masa secado al natural'!$AK6)</f>
        <v>4.1666666666666616E-2</v>
      </c>
      <c r="Y6" s="123">
        <f>'humedad libre sec nat'!Y6/('humedad a tiempo t Sec nat'!$E6-'masa secado al natural'!$AK6)</f>
        <v>8.3333333333333315E-2</v>
      </c>
      <c r="Z6" s="123">
        <f>'humedad libre sec nat'!Z6/('humedad a tiempo t Sec nat'!$E6-'masa secado al natural'!$AK6)</f>
        <v>4.1666666666666616E-2</v>
      </c>
      <c r="AA6" s="123">
        <f>'humedad libre sec nat'!AA6/('humedad a tiempo t Sec nat'!$E6-'masa secado al natural'!$AK6)</f>
        <v>4.1666666666666616E-2</v>
      </c>
      <c r="AB6" s="123">
        <f>'humedad libre sec nat'!AB6/('humedad a tiempo t Sec nat'!$E6-'masa secado al natural'!$AK6)</f>
        <v>4.1666666666666616E-2</v>
      </c>
      <c r="AC6" s="123">
        <f>'humedad libre sec nat'!AC6/('humedad a tiempo t Sec nat'!$E6-'masa secado al natural'!$AK6)</f>
        <v>4.1666666666666616E-2</v>
      </c>
      <c r="AD6" s="123">
        <f>'humedad libre sec nat'!AD6/('humedad a tiempo t Sec nat'!$E6-'masa secado al natural'!$AK6)</f>
        <v>4.1666666666666616E-2</v>
      </c>
      <c r="AE6" s="123">
        <f>'humedad libre sec nat'!AE6/('humedad a tiempo t Sec nat'!$E6-'masa secado al natural'!$AK6)</f>
        <v>4.1666666666666616E-2</v>
      </c>
      <c r="AF6" s="123">
        <f>'humedad libre sec nat'!AF6/('humedad a tiempo t Sec nat'!$E6-'masa secado al natural'!$AK6)</f>
        <v>4.1666666666666616E-2</v>
      </c>
      <c r="AG6" s="123">
        <f>'humedad libre sec nat'!AG6/('humedad a tiempo t Sec nat'!$E6-'masa secado al natural'!$AK6)</f>
        <v>8.3333333333333315E-2</v>
      </c>
      <c r="AH6" s="123">
        <f>'humedad libre sec nat'!AH6/('humedad a tiempo t Sec nat'!$E6-'masa secado al natural'!$AK6)</f>
        <v>0.12499999999999992</v>
      </c>
    </row>
    <row r="7" spans="1:45" x14ac:dyDescent="0.35">
      <c r="B7" s="123">
        <v>3</v>
      </c>
      <c r="C7" s="125">
        <v>1</v>
      </c>
      <c r="D7" s="125">
        <v>10</v>
      </c>
      <c r="E7" s="123">
        <f>'humedad libre sec nat'!E7/('humedad a tiempo t Sec nat'!$E7-'masa secado al natural'!$AK7)</f>
        <v>1</v>
      </c>
      <c r="F7" s="123">
        <f>'humedad libre sec nat'!F7/('humedad a tiempo t Sec nat'!$E7-'masa secado al natural'!$AK7)</f>
        <v>0.87499999999999978</v>
      </c>
      <c r="G7" s="123">
        <f>'humedad libre sec nat'!G7/('humedad a tiempo t Sec nat'!$E7-'masa secado al natural'!$AK7)</f>
        <v>0.62499999999999978</v>
      </c>
      <c r="H7" s="123">
        <f>'humedad libre sec nat'!H7/('humedad a tiempo t Sec nat'!$E7-'masa secado al natural'!$AK7)</f>
        <v>0.62499999999999978</v>
      </c>
      <c r="I7" s="123">
        <f>'humedad libre sec nat'!I7/('humedad a tiempo t Sec nat'!$E7-'masa secado al natural'!$AK7)</f>
        <v>0.54166666666666663</v>
      </c>
      <c r="J7" s="123">
        <f>'humedad libre sec nat'!J7/('humedad a tiempo t Sec nat'!$E7-'masa secado al natural'!$AK7)</f>
        <v>0.4583333333333332</v>
      </c>
      <c r="K7" s="123">
        <f>'humedad libre sec nat'!K7/('humedad a tiempo t Sec nat'!$E7-'masa secado al natural'!$AK7)</f>
        <v>0.37499999999999989</v>
      </c>
      <c r="L7" s="123">
        <f>'humedad libre sec nat'!L7/('humedad a tiempo t Sec nat'!$E7-'masa secado al natural'!$AK7)</f>
        <v>0.33333333333333326</v>
      </c>
      <c r="M7" s="123">
        <f>'humedad libre sec nat'!M7/('humedad a tiempo t Sec nat'!$E7-'masa secado al natural'!$AK7)</f>
        <v>0.29166666666666657</v>
      </c>
      <c r="N7" s="123">
        <f>'humedad libre sec nat'!N7/('humedad a tiempo t Sec nat'!$E7-'masa secado al natural'!$AK7)</f>
        <v>0.29166666666666657</v>
      </c>
      <c r="O7" s="123">
        <f>'humedad libre sec nat'!O7/('humedad a tiempo t Sec nat'!$E7-'masa secado al natural'!$AK7)</f>
        <v>0.29166666666666657</v>
      </c>
      <c r="P7" s="123">
        <f>'humedad libre sec nat'!P7/('humedad a tiempo t Sec nat'!$E7-'masa secado al natural'!$AK7)</f>
        <v>0.20833333333333331</v>
      </c>
      <c r="Q7" s="123">
        <f>'humedad libre sec nat'!Q7/('humedad a tiempo t Sec nat'!$E7-'masa secado al natural'!$AK7)</f>
        <v>0.1666666666666666</v>
      </c>
      <c r="R7" s="123">
        <f>'humedad libre sec nat'!R7/('humedad a tiempo t Sec nat'!$E7-'masa secado al natural'!$AK7)</f>
        <v>0.1666666666666666</v>
      </c>
      <c r="S7" s="123">
        <f>'humedad libre sec nat'!S7/('humedad a tiempo t Sec nat'!$E7-'masa secado al natural'!$AK7)</f>
        <v>8.3333333333333301E-2</v>
      </c>
      <c r="T7" s="123">
        <f>'humedad libre sec nat'!T7/('humedad a tiempo t Sec nat'!$E7-'masa secado al natural'!$AK7)</f>
        <v>0.125</v>
      </c>
      <c r="U7" s="123">
        <f>'humedad libre sec nat'!U7/('humedad a tiempo t Sec nat'!$E7-'masa secado al natural'!$AK7)</f>
        <v>8.3333333333333301E-2</v>
      </c>
      <c r="V7" s="123">
        <f>'humedad libre sec nat'!V7/('humedad a tiempo t Sec nat'!$E7-'masa secado al natural'!$AK7)</f>
        <v>8.3333333333333301E-2</v>
      </c>
      <c r="W7" s="123">
        <f>'humedad libre sec nat'!W7/('humedad a tiempo t Sec nat'!$E7-'masa secado al natural'!$AK7)</f>
        <v>8.3333333333333301E-2</v>
      </c>
      <c r="X7" s="123">
        <f>'humedad libre sec nat'!X7/('humedad a tiempo t Sec nat'!$E7-'masa secado al natural'!$AK7)</f>
        <v>8.3333333333333301E-2</v>
      </c>
      <c r="Y7" s="123">
        <f>'humedad libre sec nat'!Y7/('humedad a tiempo t Sec nat'!$E7-'masa secado al natural'!$AK7)</f>
        <v>0.125</v>
      </c>
      <c r="Z7" s="123">
        <f>'humedad libre sec nat'!Z7/('humedad a tiempo t Sec nat'!$E7-'masa secado al natural'!$AK7)</f>
        <v>0.125</v>
      </c>
      <c r="AA7" s="123">
        <f>'humedad libre sec nat'!AA7/('humedad a tiempo t Sec nat'!$E7-'masa secado al natural'!$AK7)</f>
        <v>0.125</v>
      </c>
      <c r="AB7" s="123">
        <f>'humedad libre sec nat'!AB7/('humedad a tiempo t Sec nat'!$E7-'masa secado al natural'!$AK7)</f>
        <v>0.125</v>
      </c>
      <c r="AC7" s="123">
        <f>'humedad libre sec nat'!AC7/('humedad a tiempo t Sec nat'!$E7-'masa secado al natural'!$AK7)</f>
        <v>0.125</v>
      </c>
      <c r="AD7" s="123">
        <f>'humedad libre sec nat'!AD7/('humedad a tiempo t Sec nat'!$E7-'masa secado al natural'!$AK7)</f>
        <v>0.125</v>
      </c>
      <c r="AE7" s="123">
        <f>'humedad libre sec nat'!AE7/('humedad a tiempo t Sec nat'!$E7-'masa secado al natural'!$AK7)</f>
        <v>8.3333333333333301E-2</v>
      </c>
      <c r="AF7" s="123">
        <f>'humedad libre sec nat'!AF7/('humedad a tiempo t Sec nat'!$E7-'masa secado al natural'!$AK7)</f>
        <v>4.166666666666665E-2</v>
      </c>
      <c r="AG7" s="123">
        <f>'humedad libre sec nat'!AG7/('humedad a tiempo t Sec nat'!$E7-'masa secado al natural'!$AK7)</f>
        <v>0</v>
      </c>
      <c r="AH7" s="123">
        <f>'humedad libre sec nat'!AH7/('humedad a tiempo t Sec nat'!$E7-'masa secado al natural'!$AK7)</f>
        <v>8.3333333333333301E-2</v>
      </c>
    </row>
    <row r="8" spans="1:45" x14ac:dyDescent="0.35">
      <c r="B8" s="203" t="s">
        <v>128</v>
      </c>
      <c r="C8" s="204"/>
      <c r="D8" s="205"/>
      <c r="E8" s="123">
        <f>AVERAGE(E5:E7)</f>
        <v>1</v>
      </c>
      <c r="F8" s="123">
        <f t="shared" ref="F8:AH8" si="0">AVERAGE(F5:F7)</f>
        <v>0.78065134099616851</v>
      </c>
      <c r="G8" s="123">
        <f t="shared" si="0"/>
        <v>0.51963601532567039</v>
      </c>
      <c r="H8" s="123">
        <f t="shared" si="0"/>
        <v>0.40900383141762447</v>
      </c>
      <c r="I8" s="123">
        <f t="shared" si="0"/>
        <v>0.34434865900383138</v>
      </c>
      <c r="J8" s="123">
        <f t="shared" si="0"/>
        <v>0.26819923371647508</v>
      </c>
      <c r="K8" s="123">
        <f t="shared" si="0"/>
        <v>0.21503831417624517</v>
      </c>
      <c r="L8" s="123">
        <f t="shared" si="0"/>
        <v>0.19204980842911876</v>
      </c>
      <c r="M8" s="123">
        <f t="shared" si="0"/>
        <v>0.15038314176245207</v>
      </c>
      <c r="N8" s="123">
        <f t="shared" si="0"/>
        <v>0.16427203065134097</v>
      </c>
      <c r="O8" s="123">
        <f t="shared" si="0"/>
        <v>0.10871647509578541</v>
      </c>
      <c r="P8" s="123">
        <f t="shared" si="0"/>
        <v>8.0938697318007666E-2</v>
      </c>
      <c r="Q8" s="123">
        <f t="shared" si="0"/>
        <v>6.9444444444444406E-2</v>
      </c>
      <c r="R8" s="123">
        <f t="shared" si="0"/>
        <v>8.0938697318007638E-2</v>
      </c>
      <c r="S8" s="123">
        <f t="shared" si="0"/>
        <v>5.3160919540229869E-2</v>
      </c>
      <c r="T8" s="123">
        <f t="shared" si="0"/>
        <v>0.10632183908045974</v>
      </c>
      <c r="U8" s="123">
        <f t="shared" si="0"/>
        <v>3.9272030651340994E-2</v>
      </c>
      <c r="V8" s="123">
        <f t="shared" si="0"/>
        <v>3.9272030651340994E-2</v>
      </c>
      <c r="W8" s="123">
        <f t="shared" si="0"/>
        <v>3.9272030651340994E-2</v>
      </c>
      <c r="X8" s="123">
        <f t="shared" si="0"/>
        <v>5.3160919540229869E-2</v>
      </c>
      <c r="Y8" s="123">
        <f t="shared" si="0"/>
        <v>9.2432950191570884E-2</v>
      </c>
      <c r="Z8" s="123">
        <f t="shared" si="0"/>
        <v>6.7049808429118771E-2</v>
      </c>
      <c r="AA8" s="123">
        <f t="shared" si="0"/>
        <v>6.7049808429118771E-2</v>
      </c>
      <c r="AB8" s="123">
        <f t="shared" si="0"/>
        <v>5.5555555555555546E-2</v>
      </c>
      <c r="AC8" s="123">
        <f t="shared" si="0"/>
        <v>5.5555555555555546E-2</v>
      </c>
      <c r="AD8" s="123">
        <f t="shared" si="0"/>
        <v>5.5555555555555546E-2</v>
      </c>
      <c r="AE8" s="123">
        <f t="shared" si="0"/>
        <v>4.1666666666666637E-2</v>
      </c>
      <c r="AF8" s="123">
        <f t="shared" si="0"/>
        <v>2.7777777777777752E-2</v>
      </c>
      <c r="AG8" s="123">
        <f t="shared" si="0"/>
        <v>3.9272030651341001E-2</v>
      </c>
      <c r="AH8" s="123">
        <f t="shared" si="0"/>
        <v>9.2432950191570842E-2</v>
      </c>
    </row>
    <row r="9" spans="1:45" x14ac:dyDescent="0.35">
      <c r="B9" s="123">
        <v>1</v>
      </c>
      <c r="C9" s="125">
        <v>2</v>
      </c>
      <c r="D9" s="125">
        <v>10</v>
      </c>
      <c r="E9" s="123">
        <f>'humedad libre sec nat'!E8/('humedad a tiempo t Sec nat'!$E8-'masa secado al natural'!$AK8)</f>
        <v>1</v>
      </c>
      <c r="F9" s="123">
        <f>'humedad libre sec nat'!F8/('humedad a tiempo t Sec nat'!$E8-'masa secado al natural'!$AK8)</f>
        <v>0.69565217391304346</v>
      </c>
      <c r="G9" s="123">
        <f>'humedad libre sec nat'!G8/('humedad a tiempo t Sec nat'!$E8-'masa secado al natural'!$AK8)</f>
        <v>0.43478260869565222</v>
      </c>
      <c r="H9" s="123">
        <f>'humedad libre sec nat'!H8/('humedad a tiempo t Sec nat'!$E8-'masa secado al natural'!$AK8)</f>
        <v>0.17391304347826086</v>
      </c>
      <c r="I9" s="123">
        <f>'humedad libre sec nat'!I8/('humedad a tiempo t Sec nat'!$E8-'masa secado al natural'!$AK8)</f>
        <v>8.6956521739130432E-2</v>
      </c>
      <c r="J9" s="123">
        <f>'humedad libre sec nat'!J8/('humedad a tiempo t Sec nat'!$E8-'masa secado al natural'!$AK8)</f>
        <v>4.3478260869565216E-2</v>
      </c>
      <c r="K9" s="123">
        <f>'humedad libre sec nat'!K8/('humedad a tiempo t Sec nat'!$E8-'masa secado al natural'!$AK8)</f>
        <v>0</v>
      </c>
      <c r="L9" s="123">
        <f>'humedad libre sec nat'!L8/('humedad a tiempo t Sec nat'!$E8-'masa secado al natural'!$AK8)</f>
        <v>0</v>
      </c>
      <c r="M9" s="123">
        <f>'humedad libre sec nat'!M8/('humedad a tiempo t Sec nat'!$E8-'masa secado al natural'!$AK8)</f>
        <v>0</v>
      </c>
      <c r="N9" s="123">
        <f>'humedad libre sec nat'!N8/('humedad a tiempo t Sec nat'!$E8-'masa secado al natural'!$AK8)</f>
        <v>0</v>
      </c>
      <c r="O9" s="123">
        <f>'humedad libre sec nat'!O8/('humedad a tiempo t Sec nat'!$E8-'masa secado al natural'!$AK8)</f>
        <v>0</v>
      </c>
      <c r="P9" s="123">
        <f>'humedad libre sec nat'!P8/('humedad a tiempo t Sec nat'!$E8-'masa secado al natural'!$AK8)</f>
        <v>0</v>
      </c>
      <c r="Q9" s="123">
        <f>'humedad libre sec nat'!Q8/('humedad a tiempo t Sec nat'!$E8-'masa secado al natural'!$AK8)</f>
        <v>0</v>
      </c>
      <c r="R9" s="123">
        <f>'humedad libre sec nat'!R8/('humedad a tiempo t Sec nat'!$E8-'masa secado al natural'!$AK8)</f>
        <v>4.3478260869565216E-2</v>
      </c>
      <c r="S9" s="123">
        <f>'humedad libre sec nat'!S8/('humedad a tiempo t Sec nat'!$E8-'masa secado al natural'!$AK8)</f>
        <v>0.17391304347826086</v>
      </c>
      <c r="T9" s="123">
        <f>'humedad libre sec nat'!T8/('humedad a tiempo t Sec nat'!$E8-'masa secado al natural'!$AK8)</f>
        <v>8.6956521739130432E-2</v>
      </c>
      <c r="U9" s="123">
        <f>'humedad libre sec nat'!U8/('humedad a tiempo t Sec nat'!$E8-'masa secado al natural'!$AK8)</f>
        <v>4.3478260869565216E-2</v>
      </c>
      <c r="V9" s="123">
        <f>'humedad libre sec nat'!V8/('humedad a tiempo t Sec nat'!$E8-'masa secado al natural'!$AK8)</f>
        <v>4.3478260869565216E-2</v>
      </c>
      <c r="W9" s="123">
        <f>'humedad libre sec nat'!W8/('humedad a tiempo t Sec nat'!$E8-'masa secado al natural'!$AK8)</f>
        <v>0</v>
      </c>
      <c r="X9" s="123">
        <f>'humedad libre sec nat'!X8/('humedad a tiempo t Sec nat'!$E8-'masa secado al natural'!$AK8)</f>
        <v>0</v>
      </c>
      <c r="Y9" s="123">
        <f>'humedad libre sec nat'!Y8/('humedad a tiempo t Sec nat'!$E8-'masa secado al natural'!$AK8)</f>
        <v>0</v>
      </c>
      <c r="Z9" s="123">
        <f>'humedad libre sec nat'!Z8/('humedad a tiempo t Sec nat'!$E8-'masa secado al natural'!$AK8)</f>
        <v>4.3478260869565216E-2</v>
      </c>
      <c r="AA9" s="123">
        <f>'humedad libre sec nat'!AA8/('humedad a tiempo t Sec nat'!$E8-'masa secado al natural'!$AK8)</f>
        <v>4.3478260869565216E-2</v>
      </c>
      <c r="AB9" s="123">
        <f>'humedad libre sec nat'!AB8/('humedad a tiempo t Sec nat'!$E8-'masa secado al natural'!$AK8)</f>
        <v>4.3478260869565216E-2</v>
      </c>
      <c r="AC9" s="123">
        <f>'humedad libre sec nat'!AC8/('humedad a tiempo t Sec nat'!$E8-'masa secado al natural'!$AK8)</f>
        <v>4.3478260869565216E-2</v>
      </c>
      <c r="AD9" s="123">
        <f>'humedad libre sec nat'!AD8/('humedad a tiempo t Sec nat'!$E8-'masa secado al natural'!$AK8)</f>
        <v>4.3478260869565216E-2</v>
      </c>
      <c r="AE9" s="123">
        <f>'humedad libre sec nat'!AE8/('humedad a tiempo t Sec nat'!$E8-'masa secado al natural'!$AK8)</f>
        <v>4.3478260869565216E-2</v>
      </c>
      <c r="AF9" s="123">
        <f>'humedad libre sec nat'!AF8/('humedad a tiempo t Sec nat'!$E8-'masa secado al natural'!$AK8)</f>
        <v>0</v>
      </c>
      <c r="AG9" s="123">
        <f>'humedad libre sec nat'!AG8/('humedad a tiempo t Sec nat'!$E8-'masa secado al natural'!$AK8)</f>
        <v>0</v>
      </c>
      <c r="AH9" s="123">
        <f>'humedad libre sec nat'!AH8/('humedad a tiempo t Sec nat'!$E8-'masa secado al natural'!$AK8)</f>
        <v>0</v>
      </c>
    </row>
    <row r="10" spans="1:45" x14ac:dyDescent="0.35">
      <c r="B10" s="123">
        <v>2</v>
      </c>
      <c r="C10" s="125">
        <v>2</v>
      </c>
      <c r="D10" s="125">
        <v>10</v>
      </c>
      <c r="E10" s="123">
        <f>'humedad libre sec nat'!E9/('humedad a tiempo t Sec nat'!$E9-'masa secado al natural'!$AK9)</f>
        <v>1</v>
      </c>
      <c r="F10" s="123">
        <f>'humedad libre sec nat'!F9/('humedad a tiempo t Sec nat'!$E9-'masa secado al natural'!$AK9)</f>
        <v>0.68181818181818188</v>
      </c>
      <c r="G10" s="123">
        <f>'humedad libre sec nat'!G9/('humedad a tiempo t Sec nat'!$E9-'masa secado al natural'!$AK9)</f>
        <v>0.40909090909090912</v>
      </c>
      <c r="H10" s="123">
        <f>'humedad libre sec nat'!H9/('humedad a tiempo t Sec nat'!$E9-'masa secado al natural'!$AK9)</f>
        <v>0.13636363636363641</v>
      </c>
      <c r="I10" s="123">
        <f>'humedad libre sec nat'!I9/('humedad a tiempo t Sec nat'!$E9-'masa secado al natural'!$AK9)</f>
        <v>9.0909090909090953E-2</v>
      </c>
      <c r="J10" s="123">
        <f>'humedad libre sec nat'!J9/('humedad a tiempo t Sec nat'!$E9-'masa secado al natural'!$AK9)</f>
        <v>4.5454545454545449E-2</v>
      </c>
      <c r="K10" s="123">
        <f>'humedad libre sec nat'!K9/('humedad a tiempo t Sec nat'!$E9-'masa secado al natural'!$AK9)</f>
        <v>0</v>
      </c>
      <c r="L10" s="123">
        <f>'humedad libre sec nat'!L9/('humedad a tiempo t Sec nat'!$E9-'masa secado al natural'!$AK9)</f>
        <v>4.5454545454545449E-2</v>
      </c>
      <c r="M10" s="123">
        <f>'humedad libre sec nat'!M9/('humedad a tiempo t Sec nat'!$E9-'masa secado al natural'!$AK9)</f>
        <v>4.5454545454545449E-2</v>
      </c>
      <c r="N10" s="123">
        <f>'humedad libre sec nat'!N9/('humedad a tiempo t Sec nat'!$E9-'masa secado al natural'!$AK9)</f>
        <v>4.5454545454545449E-2</v>
      </c>
      <c r="O10" s="123">
        <f>'humedad libre sec nat'!O9/('humedad a tiempo t Sec nat'!$E9-'masa secado al natural'!$AK9)</f>
        <v>4.5454545454545449E-2</v>
      </c>
      <c r="P10" s="123">
        <f>'humedad libre sec nat'!P9/('humedad a tiempo t Sec nat'!$E9-'masa secado al natural'!$AK9)</f>
        <v>4.5454545454545449E-2</v>
      </c>
      <c r="Q10" s="123">
        <f>'humedad libre sec nat'!Q9/('humedad a tiempo t Sec nat'!$E9-'masa secado al natural'!$AK9)</f>
        <v>4.5454545454545449E-2</v>
      </c>
      <c r="R10" s="123">
        <f>'humedad libre sec nat'!R9/('humedad a tiempo t Sec nat'!$E9-'masa secado al natural'!$AK9)</f>
        <v>9.0909090909090953E-2</v>
      </c>
      <c r="S10" s="123">
        <f>'humedad libre sec nat'!S9/('humedad a tiempo t Sec nat'!$E9-'masa secado al natural'!$AK9)</f>
        <v>4.5454545454545449E-2</v>
      </c>
      <c r="T10" s="123">
        <f>'humedad libre sec nat'!T9/('humedad a tiempo t Sec nat'!$E9-'masa secado al natural'!$AK9)</f>
        <v>9.0909090909090953E-2</v>
      </c>
      <c r="U10" s="123">
        <f>'humedad libre sec nat'!U9/('humedad a tiempo t Sec nat'!$E9-'masa secado al natural'!$AK9)</f>
        <v>9.0909090909090953E-2</v>
      </c>
      <c r="V10" s="123">
        <f>'humedad libre sec nat'!V9/('humedad a tiempo t Sec nat'!$E9-'masa secado al natural'!$AK9)</f>
        <v>4.5454545454545449E-2</v>
      </c>
      <c r="W10" s="123">
        <f>'humedad libre sec nat'!W9/('humedad a tiempo t Sec nat'!$E9-'masa secado al natural'!$AK9)</f>
        <v>4.5454545454545449E-2</v>
      </c>
      <c r="X10" s="123">
        <f>'humedad libre sec nat'!X9/('humedad a tiempo t Sec nat'!$E9-'masa secado al natural'!$AK9)</f>
        <v>4.5454545454545449E-2</v>
      </c>
      <c r="Y10" s="123">
        <f>'humedad libre sec nat'!Y9/('humedad a tiempo t Sec nat'!$E9-'masa secado al natural'!$AK9)</f>
        <v>4.5454545454545449E-2</v>
      </c>
      <c r="Z10" s="123">
        <f>'humedad libre sec nat'!Z9/('humedad a tiempo t Sec nat'!$E9-'masa secado al natural'!$AK9)</f>
        <v>9.0909090909090953E-2</v>
      </c>
      <c r="AA10" s="123">
        <f>'humedad libre sec nat'!AA9/('humedad a tiempo t Sec nat'!$E9-'masa secado al natural'!$AK9)</f>
        <v>4.5454545454545449E-2</v>
      </c>
      <c r="AB10" s="123">
        <f>'humedad libre sec nat'!AB9/('humedad a tiempo t Sec nat'!$E9-'masa secado al natural'!$AK9)</f>
        <v>4.5454545454545449E-2</v>
      </c>
      <c r="AC10" s="123">
        <f>'humedad libre sec nat'!AC9/('humedad a tiempo t Sec nat'!$E9-'masa secado al natural'!$AK9)</f>
        <v>4.5454545454545449E-2</v>
      </c>
      <c r="AD10" s="123">
        <f>'humedad libre sec nat'!AD9/('humedad a tiempo t Sec nat'!$E9-'masa secado al natural'!$AK9)</f>
        <v>4.5454545454545449E-2</v>
      </c>
      <c r="AE10" s="123">
        <f>'humedad libre sec nat'!AE9/('humedad a tiempo t Sec nat'!$E9-'masa secado al natural'!$AK9)</f>
        <v>4.5454545454545449E-2</v>
      </c>
      <c r="AF10" s="123">
        <f>'humedad libre sec nat'!AF9/('humedad a tiempo t Sec nat'!$E9-'masa secado al natural'!$AK9)</f>
        <v>4.5454545454545449E-2</v>
      </c>
      <c r="AG10" s="123">
        <f>'humedad libre sec nat'!AG9/('humedad a tiempo t Sec nat'!$E9-'masa secado al natural'!$AK9)</f>
        <v>4.5454545454545449E-2</v>
      </c>
      <c r="AH10" s="123">
        <f>'humedad libre sec nat'!AH9/('humedad a tiempo t Sec nat'!$E9-'masa secado al natural'!$AK9)</f>
        <v>4.5454545454545449E-2</v>
      </c>
    </row>
    <row r="11" spans="1:45" x14ac:dyDescent="0.35">
      <c r="B11" s="123">
        <v>3</v>
      </c>
      <c r="C11" s="125">
        <v>2</v>
      </c>
      <c r="D11" s="125">
        <v>10</v>
      </c>
      <c r="E11" s="123">
        <f>'humedad libre sec nat'!E10/('humedad a tiempo t Sec nat'!$E10-'masa secado al natural'!$AK10)</f>
        <v>1</v>
      </c>
      <c r="F11" s="123">
        <f>'humedad libre sec nat'!F10/('humedad a tiempo t Sec nat'!$E10-'masa secado al natural'!$AK10)</f>
        <v>0.77777777777777779</v>
      </c>
      <c r="G11" s="123">
        <f>'humedad libre sec nat'!G10/('humedad a tiempo t Sec nat'!$E10-'masa secado al natural'!$AK10)</f>
        <v>0.61111111111111105</v>
      </c>
      <c r="H11" s="123">
        <f>'humedad libre sec nat'!H10/('humedad a tiempo t Sec nat'!$E10-'masa secado al natural'!$AK10)</f>
        <v>0.44444444444444442</v>
      </c>
      <c r="I11" s="123">
        <f>'humedad libre sec nat'!I10/('humedad a tiempo t Sec nat'!$E10-'masa secado al natural'!$AK10)</f>
        <v>0.27777777777777779</v>
      </c>
      <c r="J11" s="123">
        <f>'humedad libre sec nat'!J10/('humedad a tiempo t Sec nat'!$E10-'masa secado al natural'!$AK10)</f>
        <v>0.22222222222222218</v>
      </c>
      <c r="K11" s="123">
        <f>'humedad libre sec nat'!K10/('humedad a tiempo t Sec nat'!$E10-'masa secado al natural'!$AK10)</f>
        <v>0.16666666666666669</v>
      </c>
      <c r="L11" s="123">
        <f>'humedad libre sec nat'!L10/('humedad a tiempo t Sec nat'!$E10-'masa secado al natural'!$AK10)</f>
        <v>0.11111111111111109</v>
      </c>
      <c r="M11" s="123">
        <f>'humedad libre sec nat'!M10/('humedad a tiempo t Sec nat'!$E10-'masa secado al natural'!$AK10)</f>
        <v>0.11111111111111109</v>
      </c>
      <c r="N11" s="123">
        <f>'humedad libre sec nat'!N10/('humedad a tiempo t Sec nat'!$E10-'masa secado al natural'!$AK10)</f>
        <v>0.11111111111111109</v>
      </c>
      <c r="O11" s="123">
        <f>'humedad libre sec nat'!O10/('humedad a tiempo t Sec nat'!$E10-'masa secado al natural'!$AK10)</f>
        <v>0.11111111111111109</v>
      </c>
      <c r="P11" s="123">
        <f>'humedad libre sec nat'!P10/('humedad a tiempo t Sec nat'!$E10-'masa secado al natural'!$AK10)</f>
        <v>0.11111111111111109</v>
      </c>
      <c r="Q11" s="123">
        <f>'humedad libre sec nat'!Q10/('humedad a tiempo t Sec nat'!$E10-'masa secado al natural'!$AK10)</f>
        <v>0.11111111111111109</v>
      </c>
      <c r="R11" s="123">
        <f>'humedad libre sec nat'!R10/('humedad a tiempo t Sec nat'!$E10-'masa secado al natural'!$AK10)</f>
        <v>0</v>
      </c>
      <c r="S11" s="123">
        <f>'humedad libre sec nat'!S10/('humedad a tiempo t Sec nat'!$E10-'masa secado al natural'!$AK10)</f>
        <v>5.5555555555555546E-2</v>
      </c>
      <c r="T11" s="123">
        <f>'humedad libre sec nat'!T10/('humedad a tiempo t Sec nat'!$E10-'masa secado al natural'!$AK10)</f>
        <v>5.5555555555555546E-2</v>
      </c>
      <c r="U11" s="123">
        <f>'humedad libre sec nat'!U10/('humedad a tiempo t Sec nat'!$E10-'masa secado al natural'!$AK10)</f>
        <v>5.5555555555555546E-2</v>
      </c>
      <c r="V11" s="123">
        <f>'humedad libre sec nat'!V10/('humedad a tiempo t Sec nat'!$E10-'masa secado al natural'!$AK10)</f>
        <v>5.5555555555555546E-2</v>
      </c>
      <c r="W11" s="123">
        <f>'humedad libre sec nat'!W10/('humedad a tiempo t Sec nat'!$E10-'masa secado al natural'!$AK10)</f>
        <v>5.5555555555555546E-2</v>
      </c>
      <c r="X11" s="123">
        <f>'humedad libre sec nat'!X10/('humedad a tiempo t Sec nat'!$E10-'masa secado al natural'!$AK10)</f>
        <v>5.5555555555555546E-2</v>
      </c>
      <c r="Y11" s="123">
        <f>'humedad libre sec nat'!Y10/('humedad a tiempo t Sec nat'!$E10-'masa secado al natural'!$AK10)</f>
        <v>5.5555555555555546E-2</v>
      </c>
      <c r="Z11" s="123">
        <f>'humedad libre sec nat'!Z10/('humedad a tiempo t Sec nat'!$E10-'masa secado al natural'!$AK10)</f>
        <v>5.5555555555555546E-2</v>
      </c>
      <c r="AA11" s="123">
        <f>'humedad libre sec nat'!AA10/('humedad a tiempo t Sec nat'!$E10-'masa secado al natural'!$AK10)</f>
        <v>5.5555555555555546E-2</v>
      </c>
      <c r="AB11" s="123">
        <f>'humedad libre sec nat'!AB10/('humedad a tiempo t Sec nat'!$E10-'masa secado al natural'!$AK10)</f>
        <v>5.5555555555555546E-2</v>
      </c>
      <c r="AC11" s="123">
        <f>'humedad libre sec nat'!AC10/('humedad a tiempo t Sec nat'!$E10-'masa secado al natural'!$AK10)</f>
        <v>5.5555555555555546E-2</v>
      </c>
      <c r="AD11" s="123">
        <f>'humedad libre sec nat'!AD10/('humedad a tiempo t Sec nat'!$E10-'masa secado al natural'!$AK10)</f>
        <v>5.5555555555555546E-2</v>
      </c>
      <c r="AE11" s="123">
        <f>'humedad libre sec nat'!AE10/('humedad a tiempo t Sec nat'!$E10-'masa secado al natural'!$AK10)</f>
        <v>5.5555555555555546E-2</v>
      </c>
      <c r="AF11" s="123">
        <f>'humedad libre sec nat'!AF10/('humedad a tiempo t Sec nat'!$E10-'masa secado al natural'!$AK10)</f>
        <v>5.5555555555555546E-2</v>
      </c>
      <c r="AG11" s="123">
        <f>'humedad libre sec nat'!AG10/('humedad a tiempo t Sec nat'!$E10-'masa secado al natural'!$AK10)</f>
        <v>5.5555555555555546E-2</v>
      </c>
      <c r="AH11" s="123">
        <f>'humedad libre sec nat'!AH10/('humedad a tiempo t Sec nat'!$E10-'masa secado al natural'!$AK10)</f>
        <v>5.5555555555555546E-2</v>
      </c>
    </row>
    <row r="12" spans="1:45" x14ac:dyDescent="0.35">
      <c r="B12" s="203" t="s">
        <v>128</v>
      </c>
      <c r="C12" s="204"/>
      <c r="D12" s="205"/>
      <c r="E12" s="123">
        <f t="shared" ref="E12:AH12" si="1">AVERAGE(E9:E11)</f>
        <v>1</v>
      </c>
      <c r="F12" s="123">
        <f t="shared" si="1"/>
        <v>0.71841604450300112</v>
      </c>
      <c r="G12" s="123">
        <f t="shared" si="1"/>
        <v>0.48499487629922405</v>
      </c>
      <c r="H12" s="123">
        <f t="shared" si="1"/>
        <v>0.25157370809544721</v>
      </c>
      <c r="I12" s="123">
        <f t="shared" si="1"/>
        <v>0.15188113014199972</v>
      </c>
      <c r="J12" s="123">
        <f t="shared" si="1"/>
        <v>0.10371834284877761</v>
      </c>
      <c r="K12" s="123">
        <f t="shared" si="1"/>
        <v>5.5555555555555559E-2</v>
      </c>
      <c r="L12" s="123">
        <f t="shared" si="1"/>
        <v>5.218855218855218E-2</v>
      </c>
      <c r="M12" s="123">
        <f t="shared" si="1"/>
        <v>5.218855218855218E-2</v>
      </c>
      <c r="N12" s="123">
        <f t="shared" si="1"/>
        <v>5.218855218855218E-2</v>
      </c>
      <c r="O12" s="123">
        <f t="shared" si="1"/>
        <v>5.218855218855218E-2</v>
      </c>
      <c r="P12" s="123">
        <f t="shared" si="1"/>
        <v>5.218855218855218E-2</v>
      </c>
      <c r="Q12" s="123">
        <f t="shared" si="1"/>
        <v>5.218855218855218E-2</v>
      </c>
      <c r="R12" s="123">
        <f t="shared" si="1"/>
        <v>4.4795783926218725E-2</v>
      </c>
      <c r="S12" s="123">
        <f t="shared" si="1"/>
        <v>9.1641048162787286E-2</v>
      </c>
      <c r="T12" s="123">
        <f t="shared" si="1"/>
        <v>7.7807056067925637E-2</v>
      </c>
      <c r="U12" s="123">
        <f t="shared" si="1"/>
        <v>6.331430244473725E-2</v>
      </c>
      <c r="V12" s="123">
        <f t="shared" si="1"/>
        <v>4.816278729322207E-2</v>
      </c>
      <c r="W12" s="123">
        <f t="shared" si="1"/>
        <v>3.3670033670033662E-2</v>
      </c>
      <c r="X12" s="123">
        <f t="shared" si="1"/>
        <v>3.3670033670033662E-2</v>
      </c>
      <c r="Y12" s="123">
        <f t="shared" si="1"/>
        <v>3.3670033670033662E-2</v>
      </c>
      <c r="Z12" s="123">
        <f t="shared" si="1"/>
        <v>6.331430244473725E-2</v>
      </c>
      <c r="AA12" s="123">
        <f t="shared" si="1"/>
        <v>4.816278729322207E-2</v>
      </c>
      <c r="AB12" s="123">
        <f t="shared" si="1"/>
        <v>4.816278729322207E-2</v>
      </c>
      <c r="AC12" s="123">
        <f t="shared" si="1"/>
        <v>4.816278729322207E-2</v>
      </c>
      <c r="AD12" s="123">
        <f t="shared" si="1"/>
        <v>4.816278729322207E-2</v>
      </c>
      <c r="AE12" s="123">
        <f t="shared" si="1"/>
        <v>4.816278729322207E-2</v>
      </c>
      <c r="AF12" s="123">
        <f t="shared" si="1"/>
        <v>3.3670033670033662E-2</v>
      </c>
      <c r="AG12" s="123">
        <f t="shared" si="1"/>
        <v>3.3670033670033662E-2</v>
      </c>
      <c r="AH12" s="123">
        <f t="shared" si="1"/>
        <v>3.3670033670033662E-2</v>
      </c>
    </row>
    <row r="13" spans="1:45" x14ac:dyDescent="0.35">
      <c r="B13" s="123">
        <v>1</v>
      </c>
      <c r="C13" s="125">
        <v>3</v>
      </c>
      <c r="D13" s="125">
        <v>10</v>
      </c>
      <c r="E13" s="123">
        <f>'humedad libre sec nat'!E11/('humedad a tiempo t Sec nat'!$E11-'masa secado al natural'!$AK11)</f>
        <v>1</v>
      </c>
      <c r="F13" s="123">
        <f>'humedad libre sec nat'!F11/('humedad a tiempo t Sec nat'!$E11-'masa secado al natural'!$AK11)</f>
        <v>1</v>
      </c>
      <c r="G13" s="123">
        <f>'humedad libre sec nat'!G11/('humedad a tiempo t Sec nat'!$E11-'masa secado al natural'!$AK11)</f>
        <v>0.82608695652173914</v>
      </c>
      <c r="H13" s="123">
        <f>'humedad libre sec nat'!H11/('humedad a tiempo t Sec nat'!$E11-'masa secado al natural'!$AK11)</f>
        <v>0.82608695652173914</v>
      </c>
      <c r="I13" s="123">
        <f>'humedad libre sec nat'!I11/('humedad a tiempo t Sec nat'!$E11-'masa secado al natural'!$AK11)</f>
        <v>0.73913043478260887</v>
      </c>
      <c r="J13" s="123">
        <f>'humedad libre sec nat'!J11/('humedad a tiempo t Sec nat'!$E11-'masa secado al natural'!$AK11)</f>
        <v>0.56521739130434778</v>
      </c>
      <c r="K13" s="123">
        <f>'humedad libre sec nat'!K11/('humedad a tiempo t Sec nat'!$E11-'masa secado al natural'!$AK11)</f>
        <v>0.47826086956521746</v>
      </c>
      <c r="L13" s="123">
        <f>'humedad libre sec nat'!L11/('humedad a tiempo t Sec nat'!$E11-'masa secado al natural'!$AK11)</f>
        <v>0.39130434782608697</v>
      </c>
      <c r="M13" s="123">
        <f>'humedad libre sec nat'!M11/('humedad a tiempo t Sec nat'!$E11-'masa secado al natural'!$AK11)</f>
        <v>0.3043478260869566</v>
      </c>
      <c r="N13" s="123">
        <f>'humedad libre sec nat'!N11/('humedad a tiempo t Sec nat'!$E11-'masa secado al natural'!$AK11)</f>
        <v>0.20869565217391306</v>
      </c>
      <c r="O13" s="123">
        <f>'humedad libre sec nat'!O11/('humedad a tiempo t Sec nat'!$E11-'masa secado al natural'!$AK11)</f>
        <v>9.5652173913043467E-2</v>
      </c>
      <c r="P13" s="123">
        <f>'humedad libre sec nat'!P11/('humedad a tiempo t Sec nat'!$E11-'masa secado al natural'!$AK11)</f>
        <v>0.10434782608695653</v>
      </c>
      <c r="Q13" s="123">
        <f>'humedad libre sec nat'!Q11/('humedad a tiempo t Sec nat'!$E11-'masa secado al natural'!$AK11)</f>
        <v>0</v>
      </c>
      <c r="R13" s="123">
        <f>'humedad libre sec nat'!R11/('humedad a tiempo t Sec nat'!$E11-'masa secado al natural'!$AK11)</f>
        <v>6.0869565217391265E-2</v>
      </c>
      <c r="S13" s="123">
        <f>'humedad libre sec nat'!S11/('humedad a tiempo t Sec nat'!$E11-'masa secado al natural'!$AK11)</f>
        <v>0.13043478260869568</v>
      </c>
      <c r="T13" s="123">
        <f>'humedad libre sec nat'!T11/('humedad a tiempo t Sec nat'!$E11-'masa secado al natural'!$AK11)</f>
        <v>0.11304347826086958</v>
      </c>
      <c r="U13" s="123">
        <f>'humedad libre sec nat'!U11/('humedad a tiempo t Sec nat'!$E11-'masa secado al natural'!$AK11)</f>
        <v>9.5652173913043467E-2</v>
      </c>
      <c r="V13" s="123">
        <f>'humedad libre sec nat'!V11/('humedad a tiempo t Sec nat'!$E11-'masa secado al natural'!$AK11)</f>
        <v>8.6956521739130418E-2</v>
      </c>
      <c r="W13" s="123">
        <f>'humedad libre sec nat'!W11/('humedad a tiempo t Sec nat'!$E11-'masa secado al natural'!$AK11)</f>
        <v>4.3478260869565258E-2</v>
      </c>
      <c r="X13" s="123">
        <f>'humedad libre sec nat'!X11/('humedad a tiempo t Sec nat'!$E11-'masa secado al natural'!$AK11)</f>
        <v>4.3478260869565258E-2</v>
      </c>
      <c r="Y13" s="123">
        <f>'humedad libre sec nat'!Y11/('humedad a tiempo t Sec nat'!$E11-'masa secado al natural'!$AK11)</f>
        <v>8.6956521739130523E-3</v>
      </c>
      <c r="Z13" s="123">
        <f>'humedad libre sec nat'!Z11/('humedad a tiempo t Sec nat'!$E11-'masa secado al natural'!$AK11)</f>
        <v>8.6956521739130523E-3</v>
      </c>
      <c r="AA13" s="123">
        <f>'humedad libre sec nat'!AA11/('humedad a tiempo t Sec nat'!$E11-'masa secado al natural'!$AK11)</f>
        <v>0</v>
      </c>
      <c r="AB13" s="123">
        <f>'humedad libre sec nat'!AB11/('humedad a tiempo t Sec nat'!$E11-'masa secado al natural'!$AK11)</f>
        <v>0</v>
      </c>
      <c r="AC13" s="123">
        <f>'humedad libre sec nat'!AC11/('humedad a tiempo t Sec nat'!$E11-'masa secado al natural'!$AK11)</f>
        <v>0</v>
      </c>
      <c r="AD13" s="123">
        <f>'humedad libre sec nat'!AD11/('humedad a tiempo t Sec nat'!$E11-'masa secado al natural'!$AK11)</f>
        <v>0</v>
      </c>
      <c r="AE13" s="123">
        <f>'humedad libre sec nat'!AE11/('humedad a tiempo t Sec nat'!$E11-'masa secado al natural'!$AK11)</f>
        <v>0</v>
      </c>
      <c r="AF13" s="123">
        <f>'humedad libre sec nat'!AF11/('humedad a tiempo t Sec nat'!$E11-'masa secado al natural'!$AK11)</f>
        <v>0</v>
      </c>
      <c r="AG13" s="123">
        <f>'humedad libre sec nat'!AG11/('humedad a tiempo t Sec nat'!$E11-'masa secado al natural'!$AK11)</f>
        <v>0</v>
      </c>
      <c r="AH13" s="123">
        <f>'humedad libre sec nat'!AH11/('humedad a tiempo t Sec nat'!$E11-'masa secado al natural'!$AK11)</f>
        <v>0</v>
      </c>
    </row>
    <row r="14" spans="1:45" x14ac:dyDescent="0.35">
      <c r="B14" s="123">
        <v>2</v>
      </c>
      <c r="C14" s="125">
        <v>3</v>
      </c>
      <c r="D14" s="125">
        <v>10</v>
      </c>
      <c r="E14" s="123">
        <f>'humedad libre sec nat'!E12/('humedad a tiempo t Sec nat'!$E12-'masa secado al natural'!$AK12)</f>
        <v>1</v>
      </c>
      <c r="F14" s="123">
        <f>'humedad libre sec nat'!F12/('humedad a tiempo t Sec nat'!$E12-'masa secado al natural'!$AK12)</f>
        <v>1</v>
      </c>
      <c r="G14" s="123">
        <f>'humedad libre sec nat'!G12/('humedad a tiempo t Sec nat'!$E12-'masa secado al natural'!$AK12)</f>
        <v>0.76923076923076916</v>
      </c>
      <c r="H14" s="123">
        <f>'humedad libre sec nat'!H12/('humedad a tiempo t Sec nat'!$E12-'masa secado al natural'!$AK12)</f>
        <v>0.46153846153846156</v>
      </c>
      <c r="I14" s="123">
        <f>'humedad libre sec nat'!I12/('humedad a tiempo t Sec nat'!$E12-'masa secado al natural'!$AK12)</f>
        <v>0.30769230769230771</v>
      </c>
      <c r="J14" s="123">
        <f>'humedad libre sec nat'!J12/('humedad a tiempo t Sec nat'!$E12-'masa secado al natural'!$AK12)</f>
        <v>0.23076923076923078</v>
      </c>
      <c r="K14" s="123">
        <f>'humedad libre sec nat'!K12/('humedad a tiempo t Sec nat'!$E12-'masa secado al natural'!$AK12)</f>
        <v>0.30769230769230771</v>
      </c>
      <c r="L14" s="123">
        <f>'humedad libre sec nat'!L12/('humedad a tiempo t Sec nat'!$E12-'masa secado al natural'!$AK12)</f>
        <v>0.30769230769230771</v>
      </c>
      <c r="M14" s="123">
        <f>'humedad libre sec nat'!M12/('humedad a tiempo t Sec nat'!$E12-'masa secado al natural'!$AK12)</f>
        <v>0.30769230769230771</v>
      </c>
      <c r="N14" s="123">
        <f>'humedad libre sec nat'!N12/('humedad a tiempo t Sec nat'!$E12-'masa secado al natural'!$AK12)</f>
        <v>0.30769230769230771</v>
      </c>
      <c r="O14" s="123">
        <f>'humedad libre sec nat'!O12/('humedad a tiempo t Sec nat'!$E12-'masa secado al natural'!$AK12)</f>
        <v>0.30769230769230771</v>
      </c>
      <c r="P14" s="123">
        <f>'humedad libre sec nat'!P12/('humedad a tiempo t Sec nat'!$E12-'masa secado al natural'!$AK12)</f>
        <v>0.23076923076923078</v>
      </c>
      <c r="Q14" s="123">
        <f>'humedad libre sec nat'!Q12/('humedad a tiempo t Sec nat'!$E12-'masa secado al natural'!$AK12)</f>
        <v>0.23076923076923078</v>
      </c>
      <c r="R14" s="123">
        <f>'humedad libre sec nat'!R12/('humedad a tiempo t Sec nat'!$E12-'masa secado al natural'!$AK12)</f>
        <v>0.23076923076923078</v>
      </c>
      <c r="S14" s="123">
        <f>'humedad libre sec nat'!S12/('humedad a tiempo t Sec nat'!$E12-'masa secado al natural'!$AK12)</f>
        <v>7.69230769230769E-2</v>
      </c>
      <c r="T14" s="123">
        <f>'humedad libre sec nat'!T12/('humedad a tiempo t Sec nat'!$E12-'masa secado al natural'!$AK12)</f>
        <v>7.69230769230769E-2</v>
      </c>
      <c r="U14" s="123">
        <f>'humedad libre sec nat'!U12/('humedad a tiempo t Sec nat'!$E12-'masa secado al natural'!$AK12)</f>
        <v>0.1538461538461538</v>
      </c>
      <c r="V14" s="123">
        <f>'humedad libre sec nat'!V12/('humedad a tiempo t Sec nat'!$E12-'masa secado al natural'!$AK12)</f>
        <v>0</v>
      </c>
      <c r="W14" s="123">
        <f>'humedad libre sec nat'!W12/('humedad a tiempo t Sec nat'!$E12-'masa secado al natural'!$AK12)</f>
        <v>0</v>
      </c>
      <c r="X14" s="123">
        <f>'humedad libre sec nat'!X12/('humedad a tiempo t Sec nat'!$E12-'masa secado al natural'!$AK12)</f>
        <v>0</v>
      </c>
      <c r="Y14" s="123">
        <f>'humedad libre sec nat'!Y12/('humedad a tiempo t Sec nat'!$E12-'masa secado al natural'!$AK12)</f>
        <v>0</v>
      </c>
      <c r="Z14" s="123">
        <f>'humedad libre sec nat'!Z12/('humedad a tiempo t Sec nat'!$E12-'masa secado al natural'!$AK12)</f>
        <v>7.69230769230769E-2</v>
      </c>
      <c r="AA14" s="123">
        <f>'humedad libre sec nat'!AA12/('humedad a tiempo t Sec nat'!$E12-'masa secado al natural'!$AK12)</f>
        <v>0.1538461538461538</v>
      </c>
      <c r="AB14" s="123">
        <f>'humedad libre sec nat'!AB12/('humedad a tiempo t Sec nat'!$E12-'masa secado al natural'!$AK12)</f>
        <v>0.1538461538461538</v>
      </c>
      <c r="AC14" s="123">
        <f>'humedad libre sec nat'!AC12/('humedad a tiempo t Sec nat'!$E12-'masa secado al natural'!$AK12)</f>
        <v>7.69230769230769E-2</v>
      </c>
      <c r="AD14" s="123">
        <f>'humedad libre sec nat'!AD12/('humedad a tiempo t Sec nat'!$E12-'masa secado al natural'!$AK12)</f>
        <v>7.69230769230769E-2</v>
      </c>
      <c r="AE14" s="123">
        <f>'humedad libre sec nat'!AE12/('humedad a tiempo t Sec nat'!$E12-'masa secado al natural'!$AK12)</f>
        <v>7.69230769230769E-2</v>
      </c>
      <c r="AF14" s="123">
        <f>'humedad libre sec nat'!AF12/('humedad a tiempo t Sec nat'!$E12-'masa secado al natural'!$AK12)</f>
        <v>7.69230769230769E-2</v>
      </c>
      <c r="AG14" s="123">
        <f>'humedad libre sec nat'!AG12/('humedad a tiempo t Sec nat'!$E12-'masa secado al natural'!$AK12)</f>
        <v>0.1538461538461538</v>
      </c>
      <c r="AH14" s="123">
        <f>'humedad libre sec nat'!AH12/('humedad a tiempo t Sec nat'!$E12-'masa secado al natural'!$AK12)</f>
        <v>7.69230769230769E-2</v>
      </c>
    </row>
    <row r="15" spans="1:45" x14ac:dyDescent="0.35">
      <c r="B15" s="123">
        <v>3</v>
      </c>
      <c r="C15" s="125">
        <v>3</v>
      </c>
      <c r="D15" s="125">
        <v>10</v>
      </c>
      <c r="E15" s="123">
        <f>'humedad libre sec nat'!E13/('humedad a tiempo t Sec nat'!$E13-'masa secado al natural'!$AK13)</f>
        <v>1</v>
      </c>
      <c r="F15" s="123">
        <f>'humedad libre sec nat'!F13/('humedad a tiempo t Sec nat'!$E13-'masa secado al natural'!$AK13)</f>
        <v>0.91666666666666674</v>
      </c>
      <c r="G15" s="123">
        <f>'humedad libre sec nat'!G13/('humedad a tiempo t Sec nat'!$E13-'masa secado al natural'!$AK13)</f>
        <v>0.66666666666666674</v>
      </c>
      <c r="H15" s="123">
        <f>'humedad libre sec nat'!H13/('humedad a tiempo t Sec nat'!$E13-'masa secado al natural'!$AK13)</f>
        <v>0.625</v>
      </c>
      <c r="I15" s="123">
        <f>'humedad libre sec nat'!I13/('humedad a tiempo t Sec nat'!$E13-'masa secado al natural'!$AK13)</f>
        <v>0.50833333333333341</v>
      </c>
      <c r="J15" s="123">
        <f>'humedad libre sec nat'!J13/('humedad a tiempo t Sec nat'!$E13-'masa secado al natural'!$AK13)</f>
        <v>0.29166666666666669</v>
      </c>
      <c r="K15" s="123">
        <f>'humedad libre sec nat'!K13/('humedad a tiempo t Sec nat'!$E13-'masa secado al natural'!$AK13)</f>
        <v>0.33333333333333337</v>
      </c>
      <c r="L15" s="123">
        <f>'humedad libre sec nat'!L13/('humedad a tiempo t Sec nat'!$E13-'masa secado al natural'!$AK13)</f>
        <v>0.3</v>
      </c>
      <c r="M15" s="123">
        <f>'humedad libre sec nat'!M13/('humedad a tiempo t Sec nat'!$E13-'masa secado al natural'!$AK13)</f>
        <v>0.16666666666666663</v>
      </c>
      <c r="N15" s="123">
        <f>'humedad libre sec nat'!N13/('humedad a tiempo t Sec nat'!$E13-'masa secado al natural'!$AK13)</f>
        <v>8.3333333333333315E-2</v>
      </c>
      <c r="O15" s="123">
        <f>'humedad libre sec nat'!O13/('humedad a tiempo t Sec nat'!$E13-'masa secado al natural'!$AK13)</f>
        <v>7.4999999999999983E-2</v>
      </c>
      <c r="P15" s="123">
        <f>'humedad libre sec nat'!P13/('humedad a tiempo t Sec nat'!$E13-'masa secado al natural'!$AK13)</f>
        <v>0</v>
      </c>
      <c r="Q15" s="123">
        <f>'humedad libre sec nat'!Q13/('humedad a tiempo t Sec nat'!$E13-'masa secado al natural'!$AK13)</f>
        <v>8.3333333333333315E-2</v>
      </c>
      <c r="R15" s="123">
        <f>'humedad libre sec nat'!R13/('humedad a tiempo t Sec nat'!$E13-'masa secado al natural'!$AK13)</f>
        <v>0.16666666666666663</v>
      </c>
      <c r="S15" s="123">
        <f>'humedad libre sec nat'!S13/('humedad a tiempo t Sec nat'!$E13-'masa secado al natural'!$AK13)</f>
        <v>8.3333333333333315E-2</v>
      </c>
      <c r="T15" s="123">
        <f>'humedad libre sec nat'!T13/('humedad a tiempo t Sec nat'!$E13-'masa secado al natural'!$AK13)</f>
        <v>9.166666666666666E-2</v>
      </c>
      <c r="U15" s="123">
        <f>'humedad libre sec nat'!U13/('humedad a tiempo t Sec nat'!$E13-'masa secado al natural'!$AK13)</f>
        <v>8.3333333333333315E-2</v>
      </c>
      <c r="V15" s="123">
        <f>'humedad libre sec nat'!V13/('humedad a tiempo t Sec nat'!$E13-'masa secado al natural'!$AK13)</f>
        <v>7.4999999999999983E-2</v>
      </c>
      <c r="W15" s="123">
        <f>'humedad libre sec nat'!W13/('humedad a tiempo t Sec nat'!$E13-'masa secado al natural'!$AK13)</f>
        <v>0</v>
      </c>
      <c r="X15" s="123">
        <f>'humedad libre sec nat'!X13/('humedad a tiempo t Sec nat'!$E13-'masa secado al natural'!$AK13)</f>
        <v>3.3333333333333368E-2</v>
      </c>
      <c r="Y15" s="123">
        <f>'humedad libre sec nat'!Y13/('humedad a tiempo t Sec nat'!$E13-'masa secado al natural'!$AK13)</f>
        <v>0</v>
      </c>
      <c r="Z15" s="123">
        <f>'humedad libre sec nat'!Z13/('humedad a tiempo t Sec nat'!$E13-'masa secado al natural'!$AK13)</f>
        <v>4.1666666666666706E-2</v>
      </c>
      <c r="AA15" s="123">
        <f>'humedad libre sec nat'!AA13/('humedad a tiempo t Sec nat'!$E13-'masa secado al natural'!$AK13)</f>
        <v>8.3333333333333315E-2</v>
      </c>
      <c r="AB15" s="123">
        <f>'humedad libre sec nat'!AB13/('humedad a tiempo t Sec nat'!$E13-'masa secado al natural'!$AK13)</f>
        <v>8.3333333333333315E-2</v>
      </c>
      <c r="AC15" s="123">
        <f>'humedad libre sec nat'!AC13/('humedad a tiempo t Sec nat'!$E13-'masa secado al natural'!$AK13)</f>
        <v>0</v>
      </c>
      <c r="AD15" s="123">
        <f>'humedad libre sec nat'!AD13/('humedad a tiempo t Sec nat'!$E13-'masa secado al natural'!$AK13)</f>
        <v>0</v>
      </c>
      <c r="AE15" s="123">
        <f>'humedad libre sec nat'!AE13/('humedad a tiempo t Sec nat'!$E13-'masa secado al natural'!$AK13)</f>
        <v>0</v>
      </c>
      <c r="AF15" s="123">
        <f>'humedad libre sec nat'!AF13/('humedad a tiempo t Sec nat'!$E13-'masa secado al natural'!$AK13)</f>
        <v>0</v>
      </c>
      <c r="AG15" s="123">
        <f>'humedad libre sec nat'!AG13/('humedad a tiempo t Sec nat'!$E13-'masa secado al natural'!$AK13)</f>
        <v>0</v>
      </c>
      <c r="AH15" s="123">
        <f>'humedad libre sec nat'!AH13/('humedad a tiempo t Sec nat'!$E13-'masa secado al natural'!$AK13)</f>
        <v>0</v>
      </c>
    </row>
    <row r="16" spans="1:45" x14ac:dyDescent="0.35">
      <c r="B16" s="203" t="s">
        <v>128</v>
      </c>
      <c r="C16" s="204"/>
      <c r="D16" s="205"/>
      <c r="E16" s="123">
        <f t="shared" ref="E16:AH16" si="2">AVERAGE(E13:E15)</f>
        <v>1</v>
      </c>
      <c r="F16" s="123">
        <f t="shared" si="2"/>
        <v>0.97222222222222232</v>
      </c>
      <c r="G16" s="123">
        <f t="shared" si="2"/>
        <v>0.75399479747305842</v>
      </c>
      <c r="H16" s="123">
        <f t="shared" si="2"/>
        <v>0.63754180602006694</v>
      </c>
      <c r="I16" s="123">
        <f t="shared" si="2"/>
        <v>0.51838535860275003</v>
      </c>
      <c r="J16" s="123">
        <f t="shared" si="2"/>
        <v>0.36255109624674842</v>
      </c>
      <c r="K16" s="123">
        <f t="shared" si="2"/>
        <v>0.37309550353028625</v>
      </c>
      <c r="L16" s="123">
        <f t="shared" si="2"/>
        <v>0.33299888517279824</v>
      </c>
      <c r="M16" s="123">
        <f t="shared" si="2"/>
        <v>0.25956893348197696</v>
      </c>
      <c r="N16" s="123">
        <f t="shared" si="2"/>
        <v>0.19990709773318471</v>
      </c>
      <c r="O16" s="123">
        <f t="shared" si="2"/>
        <v>0.15944816053511704</v>
      </c>
      <c r="P16" s="123">
        <f t="shared" si="2"/>
        <v>0.11170568561872911</v>
      </c>
      <c r="Q16" s="123">
        <f t="shared" si="2"/>
        <v>0.1047008547008547</v>
      </c>
      <c r="R16" s="123">
        <f t="shared" si="2"/>
        <v>0.15276848755109623</v>
      </c>
      <c r="S16" s="123">
        <f t="shared" si="2"/>
        <v>9.6897064288368639E-2</v>
      </c>
      <c r="T16" s="123">
        <f t="shared" si="2"/>
        <v>9.3877740616871042E-2</v>
      </c>
      <c r="U16" s="123">
        <f t="shared" si="2"/>
        <v>0.11094388703084353</v>
      </c>
      <c r="V16" s="123">
        <f t="shared" si="2"/>
        <v>5.3985507246376796E-2</v>
      </c>
      <c r="W16" s="123">
        <f t="shared" si="2"/>
        <v>1.449275362318842E-2</v>
      </c>
      <c r="X16" s="123">
        <f t="shared" si="2"/>
        <v>2.5603864734299542E-2</v>
      </c>
      <c r="Y16" s="123">
        <f t="shared" si="2"/>
        <v>2.8985507246376842E-3</v>
      </c>
      <c r="Z16" s="123">
        <f t="shared" si="2"/>
        <v>4.2428465254552218E-2</v>
      </c>
      <c r="AA16" s="123">
        <f t="shared" si="2"/>
        <v>7.9059829059829043E-2</v>
      </c>
      <c r="AB16" s="123">
        <f t="shared" si="2"/>
        <v>7.9059829059829043E-2</v>
      </c>
      <c r="AC16" s="123">
        <f t="shared" si="2"/>
        <v>2.5641025641025633E-2</v>
      </c>
      <c r="AD16" s="123">
        <f t="shared" si="2"/>
        <v>2.5641025641025633E-2</v>
      </c>
      <c r="AE16" s="123">
        <f t="shared" si="2"/>
        <v>2.5641025641025633E-2</v>
      </c>
      <c r="AF16" s="123">
        <f t="shared" si="2"/>
        <v>2.5641025641025633E-2</v>
      </c>
      <c r="AG16" s="123">
        <f t="shared" si="2"/>
        <v>5.1282051282051266E-2</v>
      </c>
      <c r="AH16" s="123">
        <f t="shared" si="2"/>
        <v>2.5641025641025633E-2</v>
      </c>
    </row>
    <row r="17" spans="2:34" x14ac:dyDescent="0.35">
      <c r="B17" s="127">
        <v>1</v>
      </c>
      <c r="C17" s="128">
        <v>1</v>
      </c>
      <c r="D17" s="128">
        <v>20</v>
      </c>
      <c r="E17" s="127">
        <f>'humedad libre sec nat'!E14/('humedad a tiempo t Sec nat'!$E14-'masa secado al natural'!$AK14)</f>
        <v>1</v>
      </c>
      <c r="F17" s="127">
        <f>'humedad libre sec nat'!F14/('humedad a tiempo t Sec nat'!$E14-'masa secado al natural'!$AK14)</f>
        <v>0.83018867924528317</v>
      </c>
      <c r="G17" s="127">
        <f>'humedad libre sec nat'!G14/('humedad a tiempo t Sec nat'!$E14-'masa secado al natural'!$AK14)</f>
        <v>0.58490566037735869</v>
      </c>
      <c r="H17" s="127">
        <f>'humedad libre sec nat'!H14/('humedad a tiempo t Sec nat'!$E14-'masa secado al natural'!$AK14)</f>
        <v>0.39622641509433959</v>
      </c>
      <c r="I17" s="127">
        <f>'humedad libre sec nat'!I14/('humedad a tiempo t Sec nat'!$E14-'masa secado al natural'!$AK14)</f>
        <v>0.30188679245283018</v>
      </c>
      <c r="J17" s="127">
        <f>'humedad libre sec nat'!J14/('humedad a tiempo t Sec nat'!$E14-'masa secado al natural'!$AK14)</f>
        <v>0.24528301886792456</v>
      </c>
      <c r="K17" s="127">
        <f>'humedad libre sec nat'!K14/('humedad a tiempo t Sec nat'!$E14-'masa secado al natural'!$AK14)</f>
        <v>0.20754716981132076</v>
      </c>
      <c r="L17" s="127">
        <f>'humedad libre sec nat'!L14/('humedad a tiempo t Sec nat'!$E14-'masa secado al natural'!$AK14)</f>
        <v>0.11320754716981131</v>
      </c>
      <c r="M17" s="127">
        <f>'humedad libre sec nat'!M14/('humedad a tiempo t Sec nat'!$E14-'masa secado al natural'!$AK14)</f>
        <v>7.5471698113207572E-2</v>
      </c>
      <c r="N17" s="127">
        <f>'humedad libre sec nat'!N14/('humedad a tiempo t Sec nat'!$E14-'masa secado al natural'!$AK14)</f>
        <v>9.4339622641509385E-2</v>
      </c>
      <c r="O17" s="127">
        <f>'humedad libre sec nat'!O14/('humedad a tiempo t Sec nat'!$E14-'masa secado al natural'!$AK14)</f>
        <v>7.5471698113207572E-2</v>
      </c>
      <c r="P17" s="127">
        <f>'humedad libre sec nat'!P14/('humedad a tiempo t Sec nat'!$E14-'masa secado al natural'!$AK14)</f>
        <v>5.6603773584905669E-2</v>
      </c>
      <c r="Q17" s="127">
        <f>'humedad libre sec nat'!Q14/('humedad a tiempo t Sec nat'!$E14-'masa secado al natural'!$AK14)</f>
        <v>0</v>
      </c>
      <c r="R17" s="127">
        <f>'humedad libre sec nat'!R14/('humedad a tiempo t Sec nat'!$E14-'masa secado al natural'!$AK14)</f>
        <v>3.7735849056603765E-2</v>
      </c>
      <c r="S17" s="127">
        <f>'humedad libre sec nat'!S14/('humedad a tiempo t Sec nat'!$E14-'masa secado al natural'!$AK14)</f>
        <v>3.7735849056603765E-2</v>
      </c>
      <c r="T17" s="127">
        <f>'humedad libre sec nat'!T14/('humedad a tiempo t Sec nat'!$E14-'masa secado al natural'!$AK14)</f>
        <v>7.5471698113207572E-2</v>
      </c>
      <c r="U17" s="127">
        <f>'humedad libre sec nat'!U14/('humedad a tiempo t Sec nat'!$E14-'masa secado al natural'!$AK14)</f>
        <v>3.7735849056603765E-2</v>
      </c>
      <c r="V17" s="127">
        <f>'humedad libre sec nat'!V14/('humedad a tiempo t Sec nat'!$E14-'masa secado al natural'!$AK14)</f>
        <v>1.8867924528301865E-2</v>
      </c>
      <c r="W17" s="127">
        <f>'humedad libre sec nat'!W14/('humedad a tiempo t Sec nat'!$E14-'masa secado al natural'!$AK14)</f>
        <v>0</v>
      </c>
      <c r="X17" s="127">
        <f>'humedad libre sec nat'!X14/('humedad a tiempo t Sec nat'!$E14-'masa secado al natural'!$AK14)</f>
        <v>1.8867924528301865E-2</v>
      </c>
      <c r="Y17" s="127">
        <f>'humedad libre sec nat'!Y14/('humedad a tiempo t Sec nat'!$E14-'masa secado al natural'!$AK14)</f>
        <v>5.6603773584905669E-2</v>
      </c>
      <c r="Z17" s="127">
        <f>'humedad libre sec nat'!Z14/('humedad a tiempo t Sec nat'!$E14-'masa secado al natural'!$AK14)</f>
        <v>5.6603773584905669E-2</v>
      </c>
      <c r="AA17" s="127">
        <f>'humedad libre sec nat'!AA14/('humedad a tiempo t Sec nat'!$E14-'masa secado al natural'!$AK14)</f>
        <v>5.6603773584905669E-2</v>
      </c>
      <c r="AB17" s="127">
        <f>'humedad libre sec nat'!AB14/('humedad a tiempo t Sec nat'!$E14-'masa secado al natural'!$AK14)</f>
        <v>3.7735849056603765E-2</v>
      </c>
      <c r="AC17" s="127">
        <f>'humedad libre sec nat'!AC14/('humedad a tiempo t Sec nat'!$E14-'masa secado al natural'!$AK14)</f>
        <v>3.7735849056603765E-2</v>
      </c>
      <c r="AD17" s="127">
        <f>'humedad libre sec nat'!AD14/('humedad a tiempo t Sec nat'!$E14-'masa secado al natural'!$AK14)</f>
        <v>3.7735849056603765E-2</v>
      </c>
      <c r="AE17" s="127">
        <f>'humedad libre sec nat'!AE14/('humedad a tiempo t Sec nat'!$E14-'masa secado al natural'!$AK14)</f>
        <v>1.8867924528301865E-2</v>
      </c>
      <c r="AF17" s="127">
        <f>'humedad libre sec nat'!AF14/('humedad a tiempo t Sec nat'!$E14-'masa secado al natural'!$AK14)</f>
        <v>3.7735849056603765E-2</v>
      </c>
      <c r="AG17" s="127">
        <f>'humedad libre sec nat'!AG14/('humedad a tiempo t Sec nat'!$E14-'masa secado al natural'!$AK14)</f>
        <v>5.6603773584905669E-2</v>
      </c>
      <c r="AH17" s="127">
        <f>'humedad libre sec nat'!AH14/('humedad a tiempo t Sec nat'!$E14-'masa secado al natural'!$AK14)</f>
        <v>9.4339622641509385E-2</v>
      </c>
    </row>
    <row r="18" spans="2:34" x14ac:dyDescent="0.35">
      <c r="B18" s="127">
        <v>2</v>
      </c>
      <c r="C18" s="128">
        <v>1</v>
      </c>
      <c r="D18" s="128">
        <v>20</v>
      </c>
      <c r="E18" s="127">
        <f>'humedad libre sec nat'!E15/('humedad a tiempo t Sec nat'!$E15-'masa secado al natural'!$AK15)</f>
        <v>1</v>
      </c>
      <c r="F18" s="127">
        <f>'humedad libre sec nat'!F15/('humedad a tiempo t Sec nat'!$E15-'masa secado al natural'!$AK15)</f>
        <v>0.7735849056603773</v>
      </c>
      <c r="G18" s="127">
        <f>'humedad libre sec nat'!G15/('humedad a tiempo t Sec nat'!$E15-'masa secado al natural'!$AK15)</f>
        <v>0.50943396226415094</v>
      </c>
      <c r="H18" s="127">
        <f>'humedad libre sec nat'!H15/('humedad a tiempo t Sec nat'!$E15-'masa secado al natural'!$AK15)</f>
        <v>0.26415094339622641</v>
      </c>
      <c r="I18" s="127">
        <f>'humedad libre sec nat'!I15/('humedad a tiempo t Sec nat'!$E15-'masa secado al natural'!$AK15)</f>
        <v>0.2452830188679245</v>
      </c>
      <c r="J18" s="127">
        <f>'humedad libre sec nat'!J15/('humedad a tiempo t Sec nat'!$E15-'masa secado al natural'!$AK15)</f>
        <v>0.2264150943396227</v>
      </c>
      <c r="K18" s="127">
        <f>'humedad libre sec nat'!K15/('humedad a tiempo t Sec nat'!$E15-'masa secado al natural'!$AK15)</f>
        <v>0.16981132075471697</v>
      </c>
      <c r="L18" s="127">
        <f>'humedad libre sec nat'!L15/('humedad a tiempo t Sec nat'!$E15-'masa secado al natural'!$AK15)</f>
        <v>9.4339622641509427E-2</v>
      </c>
      <c r="M18" s="127">
        <f>'humedad libre sec nat'!M15/('humedad a tiempo t Sec nat'!$E15-'masa secado al natural'!$AK15)</f>
        <v>7.547169811320753E-2</v>
      </c>
      <c r="N18" s="127">
        <f>'humedad libre sec nat'!N15/('humedad a tiempo t Sec nat'!$E15-'masa secado al natural'!$AK15)</f>
        <v>5.6603773584905676E-2</v>
      </c>
      <c r="O18" s="127">
        <f>'humedad libre sec nat'!O15/('humedad a tiempo t Sec nat'!$E15-'masa secado al natural'!$AK15)</f>
        <v>3.7735849056603765E-2</v>
      </c>
      <c r="P18" s="127">
        <f>'humedad libre sec nat'!P15/('humedad a tiempo t Sec nat'!$E15-'masa secado al natural'!$AK15)</f>
        <v>1.8867924528301903E-2</v>
      </c>
      <c r="Q18" s="127">
        <f>'humedad libre sec nat'!Q15/('humedad a tiempo t Sec nat'!$E15-'masa secado al natural'!$AK15)</f>
        <v>0</v>
      </c>
      <c r="R18" s="127">
        <f>'humedad libre sec nat'!R15/('humedad a tiempo t Sec nat'!$E15-'masa secado al natural'!$AK15)</f>
        <v>0</v>
      </c>
      <c r="S18" s="127">
        <f>'humedad libre sec nat'!S15/('humedad a tiempo t Sec nat'!$E15-'masa secado al natural'!$AK15)</f>
        <v>0</v>
      </c>
      <c r="T18" s="127">
        <f>'humedad libre sec nat'!T15/('humedad a tiempo t Sec nat'!$E15-'masa secado al natural'!$AK15)</f>
        <v>3.7735849056603765E-2</v>
      </c>
      <c r="U18" s="127">
        <f>'humedad libre sec nat'!U15/('humedad a tiempo t Sec nat'!$E15-'masa secado al natural'!$AK15)</f>
        <v>0</v>
      </c>
      <c r="V18" s="127">
        <f>'humedad libre sec nat'!V15/('humedad a tiempo t Sec nat'!$E15-'masa secado al natural'!$AK15)</f>
        <v>0</v>
      </c>
      <c r="W18" s="127">
        <f>'humedad libre sec nat'!W15/('humedad a tiempo t Sec nat'!$E15-'masa secado al natural'!$AK15)</f>
        <v>0</v>
      </c>
      <c r="X18" s="127">
        <f>'humedad libre sec nat'!X15/('humedad a tiempo t Sec nat'!$E15-'masa secado al natural'!$AK15)</f>
        <v>0</v>
      </c>
      <c r="Y18" s="127">
        <f>'humedad libre sec nat'!Y15/('humedad a tiempo t Sec nat'!$E15-'masa secado al natural'!$AK15)</f>
        <v>1.8867924528301903E-2</v>
      </c>
      <c r="Z18" s="127">
        <f>'humedad libre sec nat'!Z15/('humedad a tiempo t Sec nat'!$E15-'masa secado al natural'!$AK15)</f>
        <v>3.7735849056603765E-2</v>
      </c>
      <c r="AA18" s="127">
        <f>'humedad libre sec nat'!AA15/('humedad a tiempo t Sec nat'!$E15-'masa secado al natural'!$AK15)</f>
        <v>1.8867924528301903E-2</v>
      </c>
      <c r="AB18" s="127">
        <f>'humedad libre sec nat'!AB15/('humedad a tiempo t Sec nat'!$E15-'masa secado al natural'!$AK15)</f>
        <v>1.8867924528301903E-2</v>
      </c>
      <c r="AC18" s="127">
        <f>'humedad libre sec nat'!AC15/('humedad a tiempo t Sec nat'!$E15-'masa secado al natural'!$AK15)</f>
        <v>0</v>
      </c>
      <c r="AD18" s="127">
        <f>'humedad libre sec nat'!AD15/('humedad a tiempo t Sec nat'!$E15-'masa secado al natural'!$AK15)</f>
        <v>0</v>
      </c>
      <c r="AE18" s="127">
        <f>'humedad libre sec nat'!AE15/('humedad a tiempo t Sec nat'!$E15-'masa secado al natural'!$AK15)</f>
        <v>0</v>
      </c>
      <c r="AF18" s="127">
        <f>'humedad libre sec nat'!AF15/('humedad a tiempo t Sec nat'!$E15-'masa secado al natural'!$AK15)</f>
        <v>0</v>
      </c>
      <c r="AG18" s="127">
        <f>'humedad libre sec nat'!AG15/('humedad a tiempo t Sec nat'!$E15-'masa secado al natural'!$AK15)</f>
        <v>0</v>
      </c>
      <c r="AH18" s="127">
        <f>'humedad libre sec nat'!AH15/('humedad a tiempo t Sec nat'!$E15-'masa secado al natural'!$AK15)</f>
        <v>1.8867924528301903E-2</v>
      </c>
    </row>
    <row r="19" spans="2:34" x14ac:dyDescent="0.35">
      <c r="B19" s="127">
        <v>3</v>
      </c>
      <c r="C19" s="128">
        <v>1</v>
      </c>
      <c r="D19" s="128">
        <v>20</v>
      </c>
      <c r="E19" s="127">
        <f>'humedad libre sec nat'!E16/('humedad a tiempo t Sec nat'!$E16-'masa secado al natural'!$AK16)</f>
        <v>1</v>
      </c>
      <c r="F19" s="127">
        <f>'humedad libre sec nat'!F16/('humedad a tiempo t Sec nat'!$E16-'masa secado al natural'!$AK16)</f>
        <v>0.74468085106382986</v>
      </c>
      <c r="G19" s="127">
        <f>'humedad libre sec nat'!G16/('humedad a tiempo t Sec nat'!$E16-'masa secado al natural'!$AK16)</f>
        <v>0.55319148936170204</v>
      </c>
      <c r="H19" s="127">
        <f>'humedad libre sec nat'!H16/('humedad a tiempo t Sec nat'!$E16-'masa secado al natural'!$AK16)</f>
        <v>0.2978723404255319</v>
      </c>
      <c r="I19" s="127">
        <f>'humedad libre sec nat'!I16/('humedad a tiempo t Sec nat'!$E16-'masa secado al natural'!$AK16)</f>
        <v>0.25531914893617025</v>
      </c>
      <c r="J19" s="127">
        <f>'humedad libre sec nat'!J16/('humedad a tiempo t Sec nat'!$E16-'masa secado al natural'!$AK16)</f>
        <v>0.23404255319148939</v>
      </c>
      <c r="K19" s="127">
        <f>'humedad libre sec nat'!K16/('humedad a tiempo t Sec nat'!$E16-'masa secado al natural'!$AK16)</f>
        <v>0.19148936170212766</v>
      </c>
      <c r="L19" s="127">
        <f>'humedad libre sec nat'!L16/('humedad a tiempo t Sec nat'!$E16-'masa secado al natural'!$AK16)</f>
        <v>0.14893617021276601</v>
      </c>
      <c r="M19" s="127">
        <f>'humedad libre sec nat'!M16/('humedad a tiempo t Sec nat'!$E16-'masa secado al natural'!$AK16)</f>
        <v>0.12765957446808512</v>
      </c>
      <c r="N19" s="127">
        <f>'humedad libre sec nat'!N16/('humedad a tiempo t Sec nat'!$E16-'masa secado al natural'!$AK16)</f>
        <v>0.10638297872340426</v>
      </c>
      <c r="O19" s="127">
        <f>'humedad libre sec nat'!O16/('humedad a tiempo t Sec nat'!$E16-'masa secado al natural'!$AK16)</f>
        <v>0.10638297872340426</v>
      </c>
      <c r="P19" s="127">
        <f>'humedad libre sec nat'!P16/('humedad a tiempo t Sec nat'!$E16-'masa secado al natural'!$AK16)</f>
        <v>8.5106382978723388E-2</v>
      </c>
      <c r="Q19" s="127">
        <f>'humedad libre sec nat'!Q16/('humedad a tiempo t Sec nat'!$E16-'masa secado al natural'!$AK16)</f>
        <v>4.2553191489361694E-2</v>
      </c>
      <c r="R19" s="127">
        <f>'humedad libre sec nat'!R16/('humedad a tiempo t Sec nat'!$E16-'masa secado al natural'!$AK16)</f>
        <v>6.3829787234042562E-2</v>
      </c>
      <c r="S19" s="127">
        <f>'humedad libre sec nat'!S16/('humedad a tiempo t Sec nat'!$E16-'masa secado al natural'!$AK16)</f>
        <v>6.3829787234042562E-2</v>
      </c>
      <c r="T19" s="127">
        <f>'humedad libre sec nat'!T16/('humedad a tiempo t Sec nat'!$E16-'masa secado al natural'!$AK16)</f>
        <v>0.10638297872340426</v>
      </c>
      <c r="U19" s="127">
        <f>'humedad libre sec nat'!U16/('humedad a tiempo t Sec nat'!$E16-'masa secado al natural'!$AK16)</f>
        <v>6.3829787234042562E-2</v>
      </c>
      <c r="V19" s="127">
        <f>'humedad libre sec nat'!V16/('humedad a tiempo t Sec nat'!$E16-'masa secado al natural'!$AK16)</f>
        <v>4.2553191489361694E-2</v>
      </c>
      <c r="W19" s="127">
        <f>'humedad libre sec nat'!W16/('humedad a tiempo t Sec nat'!$E16-'masa secado al natural'!$AK16)</f>
        <v>2.1276595744680868E-2</v>
      </c>
      <c r="X19" s="127">
        <f>'humedad libre sec nat'!X16/('humedad a tiempo t Sec nat'!$E16-'masa secado al natural'!$AK16)</f>
        <v>2.1276595744680868E-2</v>
      </c>
      <c r="Y19" s="127">
        <f>'humedad libre sec nat'!Y16/('humedad a tiempo t Sec nat'!$E16-'masa secado al natural'!$AK16)</f>
        <v>6.3829787234042562E-2</v>
      </c>
      <c r="Z19" s="127">
        <f>'humedad libre sec nat'!Z16/('humedad a tiempo t Sec nat'!$E16-'masa secado al natural'!$AK16)</f>
        <v>6.3829787234042562E-2</v>
      </c>
      <c r="AA19" s="127">
        <f>'humedad libre sec nat'!AA16/('humedad a tiempo t Sec nat'!$E16-'masa secado al natural'!$AK16)</f>
        <v>4.2553191489361694E-2</v>
      </c>
      <c r="AB19" s="127">
        <f>'humedad libre sec nat'!AB16/('humedad a tiempo t Sec nat'!$E16-'masa secado al natural'!$AK16)</f>
        <v>2.1276595744680868E-2</v>
      </c>
      <c r="AC19" s="127">
        <f>'humedad libre sec nat'!AC16/('humedad a tiempo t Sec nat'!$E16-'masa secado al natural'!$AK16)</f>
        <v>0</v>
      </c>
      <c r="AD19" s="127">
        <f>'humedad libre sec nat'!AD16/('humedad a tiempo t Sec nat'!$E16-'masa secado al natural'!$AK16)</f>
        <v>0</v>
      </c>
      <c r="AE19" s="127">
        <f>'humedad libre sec nat'!AE16/('humedad a tiempo t Sec nat'!$E16-'masa secado al natural'!$AK16)</f>
        <v>0</v>
      </c>
      <c r="AF19" s="127">
        <f>'humedad libre sec nat'!AF16/('humedad a tiempo t Sec nat'!$E16-'masa secado al natural'!$AK16)</f>
        <v>0</v>
      </c>
      <c r="AG19" s="127">
        <f>'humedad libre sec nat'!AG16/('humedad a tiempo t Sec nat'!$E16-'masa secado al natural'!$AK16)</f>
        <v>2.1276595744680868E-2</v>
      </c>
      <c r="AH19" s="127">
        <f>'humedad libre sec nat'!AH16/('humedad a tiempo t Sec nat'!$E16-'masa secado al natural'!$AK16)</f>
        <v>6.3829787234042562E-2</v>
      </c>
    </row>
    <row r="20" spans="2:34" x14ac:dyDescent="0.35">
      <c r="B20" s="197" t="s">
        <v>128</v>
      </c>
      <c r="C20" s="198"/>
      <c r="D20" s="199"/>
      <c r="E20" s="127">
        <f t="shared" ref="E20:AH20" si="3">AVERAGE(E17:E19)</f>
        <v>1</v>
      </c>
      <c r="F20" s="127">
        <f t="shared" si="3"/>
        <v>0.78281814532316341</v>
      </c>
      <c r="G20" s="127">
        <f t="shared" si="3"/>
        <v>0.54917703733440393</v>
      </c>
      <c r="H20" s="127">
        <f t="shared" si="3"/>
        <v>0.31941656630536597</v>
      </c>
      <c r="I20" s="127">
        <f t="shared" si="3"/>
        <v>0.26749632008564167</v>
      </c>
      <c r="J20" s="127">
        <f t="shared" si="3"/>
        <v>0.23524688879967889</v>
      </c>
      <c r="K20" s="127">
        <f t="shared" si="3"/>
        <v>0.18961595075605517</v>
      </c>
      <c r="L20" s="127">
        <f t="shared" si="3"/>
        <v>0.11882778000802892</v>
      </c>
      <c r="M20" s="127">
        <f t="shared" si="3"/>
        <v>9.2867656898166742E-2</v>
      </c>
      <c r="N20" s="127">
        <f t="shared" si="3"/>
        <v>8.5775458316606434E-2</v>
      </c>
      <c r="O20" s="127">
        <f t="shared" si="3"/>
        <v>7.3196841964405193E-2</v>
      </c>
      <c r="P20" s="127">
        <f t="shared" si="3"/>
        <v>5.3526027030643651E-2</v>
      </c>
      <c r="Q20" s="127">
        <f t="shared" si="3"/>
        <v>1.4184397163120565E-2</v>
      </c>
      <c r="R20" s="127">
        <f t="shared" si="3"/>
        <v>3.3855212096882109E-2</v>
      </c>
      <c r="S20" s="127">
        <f t="shared" si="3"/>
        <v>3.3855212096882109E-2</v>
      </c>
      <c r="T20" s="127">
        <f t="shared" si="3"/>
        <v>7.3196841964405193E-2</v>
      </c>
      <c r="U20" s="127">
        <f t="shared" si="3"/>
        <v>3.3855212096882109E-2</v>
      </c>
      <c r="V20" s="127">
        <f t="shared" si="3"/>
        <v>2.0473705339221188E-2</v>
      </c>
      <c r="W20" s="127">
        <f t="shared" si="3"/>
        <v>7.0921985815602896E-3</v>
      </c>
      <c r="X20" s="127">
        <f t="shared" si="3"/>
        <v>1.3381506757660913E-2</v>
      </c>
      <c r="Y20" s="127">
        <f t="shared" si="3"/>
        <v>4.6433828449083371E-2</v>
      </c>
      <c r="Z20" s="127">
        <f t="shared" si="3"/>
        <v>5.2723136625183999E-2</v>
      </c>
      <c r="AA20" s="127">
        <f t="shared" si="3"/>
        <v>3.9341629867523091E-2</v>
      </c>
      <c r="AB20" s="127">
        <f t="shared" si="3"/>
        <v>2.5960123109862177E-2</v>
      </c>
      <c r="AC20" s="127">
        <f t="shared" si="3"/>
        <v>1.2578616352201255E-2</v>
      </c>
      <c r="AD20" s="127">
        <f t="shared" si="3"/>
        <v>1.2578616352201255E-2</v>
      </c>
      <c r="AE20" s="127">
        <f t="shared" si="3"/>
        <v>6.2893081761006215E-3</v>
      </c>
      <c r="AF20" s="127">
        <f t="shared" si="3"/>
        <v>1.2578616352201255E-2</v>
      </c>
      <c r="AG20" s="127">
        <f t="shared" si="3"/>
        <v>2.5960123109862177E-2</v>
      </c>
      <c r="AH20" s="127">
        <f t="shared" si="3"/>
        <v>5.9012444801284619E-2</v>
      </c>
    </row>
    <row r="21" spans="2:34" x14ac:dyDescent="0.35">
      <c r="B21" s="127">
        <v>1</v>
      </c>
      <c r="C21" s="128">
        <v>2</v>
      </c>
      <c r="D21" s="128">
        <v>20</v>
      </c>
      <c r="E21" s="127">
        <f>'humedad libre sec nat'!E17/('humedad a tiempo t Sec nat'!$E17-'masa secado al natural'!$AK17)</f>
        <v>1</v>
      </c>
      <c r="F21" s="127">
        <f>'humedad libre sec nat'!F17/('humedad a tiempo t Sec nat'!$E17-'masa secado al natural'!$AK17)</f>
        <v>0.87323943661971815</v>
      </c>
      <c r="G21" s="127">
        <f>'humedad libre sec nat'!G17/('humedad a tiempo t Sec nat'!$E17-'masa secado al natural'!$AK17)</f>
        <v>0.66197183098591561</v>
      </c>
      <c r="H21" s="127">
        <f>'humedad libre sec nat'!H17/('humedad a tiempo t Sec nat'!$E17-'masa secado al natural'!$AK17)</f>
        <v>0.54929577464788737</v>
      </c>
      <c r="I21" s="127">
        <f>'humedad libre sec nat'!I17/('humedad a tiempo t Sec nat'!$E17-'masa secado al natural'!$AK17)</f>
        <v>0.46478873239436619</v>
      </c>
      <c r="J21" s="127">
        <f>'humedad libre sec nat'!J17/('humedad a tiempo t Sec nat'!$E17-'masa secado al natural'!$AK17)</f>
        <v>0.43661971830985907</v>
      </c>
      <c r="K21" s="127">
        <f>'humedad libre sec nat'!K17/('humedad a tiempo t Sec nat'!$E17-'masa secado al natural'!$AK17)</f>
        <v>0.38028169014084512</v>
      </c>
      <c r="L21" s="127">
        <f>'humedad libre sec nat'!L17/('humedad a tiempo t Sec nat'!$E17-'masa secado al natural'!$AK17)</f>
        <v>0.33802816901408461</v>
      </c>
      <c r="M21" s="127">
        <f>'humedad libre sec nat'!M17/('humedad a tiempo t Sec nat'!$E17-'masa secado al natural'!$AK17)</f>
        <v>0.3098591549295775</v>
      </c>
      <c r="N21" s="127">
        <f>'humedad libre sec nat'!N17/('humedad a tiempo t Sec nat'!$E17-'masa secado al natural'!$AK17)</f>
        <v>0.25352112676056338</v>
      </c>
      <c r="O21" s="127">
        <f>'humedad libre sec nat'!O17/('humedad a tiempo t Sec nat'!$E17-'masa secado al natural'!$AK17)</f>
        <v>0.22535211267605632</v>
      </c>
      <c r="P21" s="127">
        <f>'humedad libre sec nat'!P17/('humedad a tiempo t Sec nat'!$E17-'masa secado al natural'!$AK17)</f>
        <v>0.15492957746478875</v>
      </c>
      <c r="Q21" s="127">
        <f>'humedad libre sec nat'!Q17/('humedad a tiempo t Sec nat'!$E17-'masa secado al natural'!$AK17)</f>
        <v>7.0422535211267609E-2</v>
      </c>
      <c r="R21" s="127">
        <f>'humedad libre sec nat'!R17/('humedad a tiempo t Sec nat'!$E17-'masa secado al natural'!$AK17)</f>
        <v>4.2253521126760542E-2</v>
      </c>
      <c r="S21" s="127">
        <f>'humedad libre sec nat'!S17/('humedad a tiempo t Sec nat'!$E17-'masa secado al natural'!$AK17)</f>
        <v>1.4084507042253534E-2</v>
      </c>
      <c r="T21" s="127">
        <f>'humedad libre sec nat'!T17/('humedad a tiempo t Sec nat'!$E17-'masa secado al natural'!$AK17)</f>
        <v>8.4507042253521153E-2</v>
      </c>
      <c r="U21" s="127">
        <f>'humedad libre sec nat'!U17/('humedad a tiempo t Sec nat'!$E17-'masa secado al natural'!$AK17)</f>
        <v>4.2253521126760542E-2</v>
      </c>
      <c r="V21" s="127">
        <f>'humedad libre sec nat'!V17/('humedad a tiempo t Sec nat'!$E17-'masa secado al natural'!$AK17)</f>
        <v>4.2253521126760542E-2</v>
      </c>
      <c r="W21" s="127">
        <f>'humedad libre sec nat'!W17/('humedad a tiempo t Sec nat'!$E17-'masa secado al natural'!$AK17)</f>
        <v>2.8169014084507067E-2</v>
      </c>
      <c r="X21" s="127">
        <f>'humedad libre sec nat'!X17/('humedad a tiempo t Sec nat'!$E17-'masa secado al natural'!$AK17)</f>
        <v>2.8169014084507067E-2</v>
      </c>
      <c r="Y21" s="127">
        <f>'humedad libre sec nat'!Y17/('humedad a tiempo t Sec nat'!$E17-'masa secado al natural'!$AK17)</f>
        <v>4.2253521126760542E-2</v>
      </c>
      <c r="Z21" s="127">
        <f>'humedad libre sec nat'!Z17/('humedad a tiempo t Sec nat'!$E17-'masa secado al natural'!$AK17)</f>
        <v>5.6338028169014079E-2</v>
      </c>
      <c r="AA21" s="127">
        <f>'humedad libre sec nat'!AA17/('humedad a tiempo t Sec nat'!$E17-'masa secado al natural'!$AK17)</f>
        <v>5.6338028169014079E-2</v>
      </c>
      <c r="AB21" s="127">
        <f>'humedad libre sec nat'!AB17/('humedad a tiempo t Sec nat'!$E17-'masa secado al natural'!$AK17)</f>
        <v>1.4084507042253534E-2</v>
      </c>
      <c r="AC21" s="127">
        <f>'humedad libre sec nat'!AC17/('humedad a tiempo t Sec nat'!$E17-'masa secado al natural'!$AK17)</f>
        <v>0</v>
      </c>
      <c r="AD21" s="127">
        <f>'humedad libre sec nat'!AD17/('humedad a tiempo t Sec nat'!$E17-'masa secado al natural'!$AK17)</f>
        <v>0</v>
      </c>
      <c r="AE21" s="127">
        <f>'humedad libre sec nat'!AE17/('humedad a tiempo t Sec nat'!$E17-'masa secado al natural'!$AK17)</f>
        <v>0</v>
      </c>
      <c r="AF21" s="127">
        <f>'humedad libre sec nat'!AF17/('humedad a tiempo t Sec nat'!$E17-'masa secado al natural'!$AK17)</f>
        <v>1.4084507042253534E-2</v>
      </c>
      <c r="AG21" s="127">
        <f>'humedad libre sec nat'!AG17/('humedad a tiempo t Sec nat'!$E17-'masa secado al natural'!$AK17)</f>
        <v>2.8169014084507067E-2</v>
      </c>
      <c r="AH21" s="127">
        <f>'humedad libre sec nat'!AH17/('humedad a tiempo t Sec nat'!$E17-'masa secado al natural'!$AK17)</f>
        <v>7.0422535211267609E-2</v>
      </c>
    </row>
    <row r="22" spans="2:34" x14ac:dyDescent="0.35">
      <c r="B22" s="127">
        <v>2</v>
      </c>
      <c r="C22" s="128">
        <v>2</v>
      </c>
      <c r="D22" s="128">
        <v>20</v>
      </c>
      <c r="E22" s="127">
        <f>'humedad libre sec nat'!E18/('humedad a tiempo t Sec nat'!$E18-'masa secado al natural'!$AK18)</f>
        <v>1</v>
      </c>
      <c r="F22" s="127">
        <f>'humedad libre sec nat'!F18/('humedad a tiempo t Sec nat'!$E18-'masa secado al natural'!$AK18)</f>
        <v>0.80952380952380942</v>
      </c>
      <c r="G22" s="127">
        <f>'humedad libre sec nat'!G18/('humedad a tiempo t Sec nat'!$E18-'masa secado al natural'!$AK18)</f>
        <v>0.58730158730158732</v>
      </c>
      <c r="H22" s="127">
        <f>'humedad libre sec nat'!H18/('humedad a tiempo t Sec nat'!$E18-'masa secado al natural'!$AK18)</f>
        <v>0.42857142857142855</v>
      </c>
      <c r="I22" s="127">
        <f>'humedad libre sec nat'!I18/('humedad a tiempo t Sec nat'!$E18-'masa secado al natural'!$AK18)</f>
        <v>0.41269841269841262</v>
      </c>
      <c r="J22" s="127">
        <f>'humedad libre sec nat'!J18/('humedad a tiempo t Sec nat'!$E18-'masa secado al natural'!$AK18)</f>
        <v>0.3968253968253968</v>
      </c>
      <c r="K22" s="127">
        <f>'humedad libre sec nat'!K18/('humedad a tiempo t Sec nat'!$E18-'masa secado al natural'!$AK18)</f>
        <v>0.34920634920634924</v>
      </c>
      <c r="L22" s="127">
        <f>'humedad libre sec nat'!L18/('humedad a tiempo t Sec nat'!$E18-'masa secado al natural'!$AK18)</f>
        <v>0.26984126984126988</v>
      </c>
      <c r="M22" s="127">
        <f>'humedad libre sec nat'!M18/('humedad a tiempo t Sec nat'!$E18-'masa secado al natural'!$AK18)</f>
        <v>0.2539682539682539</v>
      </c>
      <c r="N22" s="127">
        <f>'humedad libre sec nat'!N18/('humedad a tiempo t Sec nat'!$E18-'masa secado al natural'!$AK18)</f>
        <v>0.19047619047619049</v>
      </c>
      <c r="O22" s="127">
        <f>'humedad libre sec nat'!O18/('humedad a tiempo t Sec nat'!$E18-'masa secado al natural'!$AK18)</f>
        <v>0.19047619047619049</v>
      </c>
      <c r="P22" s="127">
        <f>'humedad libre sec nat'!P18/('humedad a tiempo t Sec nat'!$E18-'masa secado al natural'!$AK18)</f>
        <v>0.14285714285714285</v>
      </c>
      <c r="Q22" s="127">
        <f>'humedad libre sec nat'!Q18/('humedad a tiempo t Sec nat'!$E18-'masa secado al natural'!$AK18)</f>
        <v>6.3492063492063475E-2</v>
      </c>
      <c r="R22" s="127">
        <f>'humedad libre sec nat'!R18/('humedad a tiempo t Sec nat'!$E18-'masa secado al natural'!$AK18)</f>
        <v>9.5238095238095247E-2</v>
      </c>
      <c r="S22" s="127">
        <f>'humedad libre sec nat'!S18/('humedad a tiempo t Sec nat'!$E18-'masa secado al natural'!$AK18)</f>
        <v>3.1746031746031772E-2</v>
      </c>
      <c r="T22" s="127">
        <f>'humedad libre sec nat'!T18/('humedad a tiempo t Sec nat'!$E18-'masa secado al natural'!$AK18)</f>
        <v>0.12698412698412695</v>
      </c>
      <c r="U22" s="127">
        <f>'humedad libre sec nat'!U18/('humedad a tiempo t Sec nat'!$E18-'masa secado al natural'!$AK18)</f>
        <v>6.3492063492063475E-2</v>
      </c>
      <c r="V22" s="127">
        <f>'humedad libre sec nat'!V18/('humedad a tiempo t Sec nat'!$E18-'masa secado al natural'!$AK18)</f>
        <v>6.3492063492063475E-2</v>
      </c>
      <c r="W22" s="127">
        <f>'humedad libre sec nat'!W18/('humedad a tiempo t Sec nat'!$E18-'masa secado al natural'!$AK18)</f>
        <v>4.7619047619047589E-2</v>
      </c>
      <c r="X22" s="127">
        <f>'humedad libre sec nat'!X18/('humedad a tiempo t Sec nat'!$E18-'masa secado al natural'!$AK18)</f>
        <v>3.1746031746031772E-2</v>
      </c>
      <c r="Y22" s="127">
        <f>'humedad libre sec nat'!Y18/('humedad a tiempo t Sec nat'!$E18-'masa secado al natural'!$AK18)</f>
        <v>4.7619047619047589E-2</v>
      </c>
      <c r="Z22" s="127">
        <f>'humedad libre sec nat'!Z18/('humedad a tiempo t Sec nat'!$E18-'masa secado al natural'!$AK18)</f>
        <v>3.1746031746031772E-2</v>
      </c>
      <c r="AA22" s="127">
        <f>'humedad libre sec nat'!AA18/('humedad a tiempo t Sec nat'!$E18-'masa secado al natural'!$AK18)</f>
        <v>3.1746031746031772E-2</v>
      </c>
      <c r="AB22" s="127">
        <f>'humedad libre sec nat'!AB18/('humedad a tiempo t Sec nat'!$E18-'masa secado al natural'!$AK18)</f>
        <v>3.1746031746031772E-2</v>
      </c>
      <c r="AC22" s="127">
        <f>'humedad libre sec nat'!AC18/('humedad a tiempo t Sec nat'!$E18-'masa secado al natural'!$AK18)</f>
        <v>3.1746031746031772E-2</v>
      </c>
      <c r="AD22" s="127">
        <f>'humedad libre sec nat'!AD18/('humedad a tiempo t Sec nat'!$E18-'masa secado al natural'!$AK18)</f>
        <v>3.1746031746031772E-2</v>
      </c>
      <c r="AE22" s="127">
        <f>'humedad libre sec nat'!AE18/('humedad a tiempo t Sec nat'!$E18-'masa secado al natural'!$AK18)</f>
        <v>1.5873015873015886E-2</v>
      </c>
      <c r="AF22" s="127">
        <f>'humedad libre sec nat'!AF18/('humedad a tiempo t Sec nat'!$E18-'masa secado al natural'!$AK18)</f>
        <v>0</v>
      </c>
      <c r="AG22" s="127">
        <f>'humedad libre sec nat'!AG18/('humedad a tiempo t Sec nat'!$E18-'masa secado al natural'!$AK18)</f>
        <v>1.5873015873015886E-2</v>
      </c>
      <c r="AH22" s="127">
        <f>'humedad libre sec nat'!AH18/('humedad a tiempo t Sec nat'!$E18-'masa secado al natural'!$AK18)</f>
        <v>7.9365079365079361E-2</v>
      </c>
    </row>
    <row r="23" spans="2:34" x14ac:dyDescent="0.35">
      <c r="B23" s="127">
        <v>3</v>
      </c>
      <c r="C23" s="128">
        <v>2</v>
      </c>
      <c r="D23" s="128">
        <v>20</v>
      </c>
      <c r="E23" s="127">
        <f>'humedad libre sec nat'!E19/('humedad a tiempo t Sec nat'!$E19-'masa secado al natural'!$AK19)</f>
        <v>1</v>
      </c>
      <c r="F23" s="127">
        <f>'humedad libre sec nat'!F19/('humedad a tiempo t Sec nat'!$E19-'masa secado al natural'!$AK19)</f>
        <v>0.7457627118644069</v>
      </c>
      <c r="G23" s="127">
        <f>'humedad libre sec nat'!G19/('humedad a tiempo t Sec nat'!$E19-'masa secado al natural'!$AK19)</f>
        <v>0.50847457627118653</v>
      </c>
      <c r="H23" s="127">
        <f>'humedad libre sec nat'!H19/('humedad a tiempo t Sec nat'!$E19-'masa secado al natural'!$AK19)</f>
        <v>0.25423728813559326</v>
      </c>
      <c r="I23" s="127">
        <f>'humedad libre sec nat'!I19/('humedad a tiempo t Sec nat'!$E19-'masa secado al natural'!$AK19)</f>
        <v>0.20338983050847462</v>
      </c>
      <c r="J23" s="127">
        <f>'humedad libre sec nat'!J19/('humedad a tiempo t Sec nat'!$E19-'masa secado al natural'!$AK19)</f>
        <v>0.15254237288135603</v>
      </c>
      <c r="K23" s="127">
        <f>'humedad libre sec nat'!K19/('humedad a tiempo t Sec nat'!$E19-'masa secado al natural'!$AK19)</f>
        <v>0.1186440677966102</v>
      </c>
      <c r="L23" s="127">
        <f>'humedad libre sec nat'!L19/('humedad a tiempo t Sec nat'!$E19-'masa secado al natural'!$AK19)</f>
        <v>6.7796610169491595E-2</v>
      </c>
      <c r="M23" s="127">
        <f>'humedad libre sec nat'!M19/('humedad a tiempo t Sec nat'!$E19-'masa secado al natural'!$AK19)</f>
        <v>3.3898305084745797E-2</v>
      </c>
      <c r="N23" s="127">
        <f>'humedad libre sec nat'!N19/('humedad a tiempo t Sec nat'!$E19-'masa secado al natural'!$AK19)</f>
        <v>5.0847457627118703E-2</v>
      </c>
      <c r="O23" s="127">
        <f>'humedad libre sec nat'!O19/('humedad a tiempo t Sec nat'!$E19-'masa secado al natural'!$AK19)</f>
        <v>3.3898305084745797E-2</v>
      </c>
      <c r="P23" s="127">
        <f>'humedad libre sec nat'!P19/('humedad a tiempo t Sec nat'!$E19-'masa secado al natural'!$AK19)</f>
        <v>1.6949152542372899E-2</v>
      </c>
      <c r="Q23" s="127">
        <f>'humedad libre sec nat'!Q19/('humedad a tiempo t Sec nat'!$E19-'masa secado al natural'!$AK19)</f>
        <v>0</v>
      </c>
      <c r="R23" s="127">
        <f>'humedad libre sec nat'!R19/('humedad a tiempo t Sec nat'!$E19-'masa secado al natural'!$AK19)</f>
        <v>5.0847457627118703E-2</v>
      </c>
      <c r="S23" s="127">
        <f>'humedad libre sec nat'!S19/('humedad a tiempo t Sec nat'!$E19-'masa secado al natural'!$AK19)</f>
        <v>3.3898305084745797E-2</v>
      </c>
      <c r="T23" s="127">
        <f>'humedad libre sec nat'!T19/('humedad a tiempo t Sec nat'!$E19-'masa secado al natural'!$AK19)</f>
        <v>6.7796610169491595E-2</v>
      </c>
      <c r="U23" s="127">
        <f>'humedad libre sec nat'!U19/('humedad a tiempo t Sec nat'!$E19-'masa secado al natural'!$AK19)</f>
        <v>1.6949152542372899E-2</v>
      </c>
      <c r="V23" s="127">
        <f>'humedad libre sec nat'!V19/('humedad a tiempo t Sec nat'!$E19-'masa secado al natural'!$AK19)</f>
        <v>0</v>
      </c>
      <c r="W23" s="127">
        <f>'humedad libre sec nat'!W19/('humedad a tiempo t Sec nat'!$E19-'masa secado al natural'!$AK19)</f>
        <v>0</v>
      </c>
      <c r="X23" s="127">
        <f>'humedad libre sec nat'!X19/('humedad a tiempo t Sec nat'!$E19-'masa secado al natural'!$AK19)</f>
        <v>1.6949152542372899E-2</v>
      </c>
      <c r="Y23" s="127">
        <f>'humedad libre sec nat'!Y19/('humedad a tiempo t Sec nat'!$E19-'masa secado al natural'!$AK19)</f>
        <v>3.3898305084745797E-2</v>
      </c>
      <c r="Z23" s="127">
        <f>'humedad libre sec nat'!Z19/('humedad a tiempo t Sec nat'!$E19-'masa secado al natural'!$AK19)</f>
        <v>5.0847457627118703E-2</v>
      </c>
      <c r="AA23" s="127">
        <f>'humedad libre sec nat'!AA19/('humedad a tiempo t Sec nat'!$E19-'masa secado al natural'!$AK19)</f>
        <v>1.6949152542372899E-2</v>
      </c>
      <c r="AB23" s="127">
        <f>'humedad libre sec nat'!AB19/('humedad a tiempo t Sec nat'!$E19-'masa secado al natural'!$AK19)</f>
        <v>1.6949152542372899E-2</v>
      </c>
      <c r="AC23" s="127">
        <f>'humedad libre sec nat'!AC19/('humedad a tiempo t Sec nat'!$E19-'masa secado al natural'!$AK19)</f>
        <v>1.6949152542372899E-2</v>
      </c>
      <c r="AD23" s="127">
        <f>'humedad libre sec nat'!AD19/('humedad a tiempo t Sec nat'!$E19-'masa secado al natural'!$AK19)</f>
        <v>3.3898305084745797E-2</v>
      </c>
      <c r="AE23" s="127">
        <f>'humedad libre sec nat'!AE19/('humedad a tiempo t Sec nat'!$E19-'masa secado al natural'!$AK19)</f>
        <v>1.6949152542372899E-2</v>
      </c>
      <c r="AF23" s="127">
        <f>'humedad libre sec nat'!AF19/('humedad a tiempo t Sec nat'!$E19-'masa secado al natural'!$AK19)</f>
        <v>1.6949152542372899E-2</v>
      </c>
      <c r="AG23" s="127">
        <f>'humedad libre sec nat'!AG19/('humedad a tiempo t Sec nat'!$E19-'masa secado al natural'!$AK19)</f>
        <v>1.6949152542372899E-2</v>
      </c>
      <c r="AH23" s="127">
        <f>'humedad libre sec nat'!AH19/('humedad a tiempo t Sec nat'!$E19-'masa secado al natural'!$AK19)</f>
        <v>8.4745762711864417E-2</v>
      </c>
    </row>
    <row r="24" spans="2:34" x14ac:dyDescent="0.35">
      <c r="B24" s="197" t="s">
        <v>128</v>
      </c>
      <c r="C24" s="198"/>
      <c r="D24" s="199"/>
      <c r="E24" s="127">
        <f t="shared" ref="E24" si="4">AVERAGE(E21:E23)</f>
        <v>1</v>
      </c>
      <c r="F24" s="127">
        <f t="shared" ref="F24" si="5">AVERAGE(F21:F23)</f>
        <v>0.80950865266931149</v>
      </c>
      <c r="G24" s="127">
        <f t="shared" ref="G24" si="6">AVERAGE(G21:G23)</f>
        <v>0.58591599818622975</v>
      </c>
      <c r="H24" s="127">
        <f t="shared" ref="H24" si="7">AVERAGE(H21:H23)</f>
        <v>0.410701497118303</v>
      </c>
      <c r="I24" s="127">
        <f t="shared" ref="I24" si="8">AVERAGE(I21:I23)</f>
        <v>0.36029232520041782</v>
      </c>
      <c r="J24" s="127">
        <f t="shared" ref="J24" si="9">AVERAGE(J21:J23)</f>
        <v>0.32866249600553732</v>
      </c>
      <c r="K24" s="127">
        <f t="shared" ref="K24" si="10">AVERAGE(K21:K23)</f>
        <v>0.28271070238126816</v>
      </c>
      <c r="L24" s="127">
        <f t="shared" ref="L24" si="11">AVERAGE(L21:L23)</f>
        <v>0.22522201634161534</v>
      </c>
      <c r="M24" s="127">
        <f t="shared" ref="M24" si="12">AVERAGE(M21:M23)</f>
        <v>0.19924190466085909</v>
      </c>
      <c r="N24" s="127">
        <f t="shared" ref="N24" si="13">AVERAGE(N21:N23)</f>
        <v>0.16494825828795753</v>
      </c>
      <c r="O24" s="127">
        <f t="shared" ref="O24" si="14">AVERAGE(O21:O23)</f>
        <v>0.14990886941233086</v>
      </c>
      <c r="P24" s="127">
        <f t="shared" ref="P24" si="15">AVERAGE(P21:P23)</f>
        <v>0.10491195762143483</v>
      </c>
      <c r="Q24" s="127">
        <f t="shared" ref="Q24" si="16">AVERAGE(Q21:Q23)</f>
        <v>4.463819956777703E-2</v>
      </c>
      <c r="R24" s="127">
        <f t="shared" ref="R24" si="17">AVERAGE(R21:R23)</f>
        <v>6.2779691330658166E-2</v>
      </c>
      <c r="S24" s="127">
        <f t="shared" ref="S24" si="18">AVERAGE(S21:S23)</f>
        <v>2.6576281291010365E-2</v>
      </c>
      <c r="T24" s="127">
        <f t="shared" ref="T24" si="19">AVERAGE(T21:T23)</f>
        <v>9.3095926469046561E-2</v>
      </c>
      <c r="U24" s="127">
        <f t="shared" ref="U24" si="20">AVERAGE(U21:U23)</f>
        <v>4.0898245720398969E-2</v>
      </c>
      <c r="V24" s="127">
        <f t="shared" ref="V24" si="21">AVERAGE(V21:V23)</f>
        <v>3.5248528206274672E-2</v>
      </c>
      <c r="W24" s="127">
        <f t="shared" ref="W24" si="22">AVERAGE(W21:W23)</f>
        <v>2.5262687234518216E-2</v>
      </c>
      <c r="X24" s="127">
        <f t="shared" ref="X24" si="23">AVERAGE(X21:X23)</f>
        <v>2.5621399457637247E-2</v>
      </c>
      <c r="Y24" s="127">
        <f t="shared" ref="Y24" si="24">AVERAGE(Y21:Y23)</f>
        <v>4.1256957943517976E-2</v>
      </c>
      <c r="Z24" s="127">
        <f t="shared" ref="Z24" si="25">AVERAGE(Z21:Z23)</f>
        <v>4.6310505847388182E-2</v>
      </c>
      <c r="AA24" s="127">
        <f t="shared" ref="AA24" si="26">AVERAGE(AA21:AA23)</f>
        <v>3.5011070819139588E-2</v>
      </c>
      <c r="AB24" s="127">
        <f t="shared" ref="AB24" si="27">AVERAGE(AB21:AB23)</f>
        <v>2.0926563776886065E-2</v>
      </c>
      <c r="AC24" s="127">
        <f t="shared" ref="AC24" si="28">AVERAGE(AC21:AC23)</f>
        <v>1.6231728096134889E-2</v>
      </c>
      <c r="AD24" s="127">
        <f t="shared" ref="AD24" si="29">AVERAGE(AD21:AD23)</f>
        <v>2.188144561025919E-2</v>
      </c>
      <c r="AE24" s="127">
        <f t="shared" ref="AE24" si="30">AVERAGE(AE21:AE23)</f>
        <v>1.0940722805129595E-2</v>
      </c>
      <c r="AF24" s="127">
        <f t="shared" ref="AF24" si="31">AVERAGE(AF21:AF23)</f>
        <v>1.0344553194875478E-2</v>
      </c>
      <c r="AG24" s="127">
        <f t="shared" ref="AG24" si="32">AVERAGE(AG21:AG23)</f>
        <v>2.0330394166631949E-2</v>
      </c>
      <c r="AH24" s="127">
        <f t="shared" ref="AH24" si="33">AVERAGE(AH21:AH23)</f>
        <v>7.81777924294038E-2</v>
      </c>
    </row>
    <row r="25" spans="2:34" x14ac:dyDescent="0.35">
      <c r="B25" s="127">
        <v>1</v>
      </c>
      <c r="C25" s="128">
        <v>3</v>
      </c>
      <c r="D25" s="128">
        <v>20</v>
      </c>
      <c r="E25" s="127">
        <f>'humedad libre sec nat'!E20/('humedad a tiempo t Sec nat'!$E20-'masa secado al natural'!$AK20)</f>
        <v>1</v>
      </c>
      <c r="F25" s="127">
        <f>'humedad libre sec nat'!F20/('humedad a tiempo t Sec nat'!$E20-'masa secado al natural'!$AK20)</f>
        <v>0.75925925925925908</v>
      </c>
      <c r="G25" s="127">
        <f>'humedad libre sec nat'!G20/('humedad a tiempo t Sec nat'!$E20-'masa secado al natural'!$AK20)</f>
        <v>0.48148148148148145</v>
      </c>
      <c r="H25" s="127">
        <f>'humedad libre sec nat'!H20/('humedad a tiempo t Sec nat'!$E20-'masa secado al natural'!$AK20)</f>
        <v>0.27777777777777779</v>
      </c>
      <c r="I25" s="127">
        <f>'humedad libre sec nat'!I20/('humedad a tiempo t Sec nat'!$E20-'masa secado al natural'!$AK20)</f>
        <v>0.20370370370370369</v>
      </c>
      <c r="J25" s="127">
        <f>'humedad libre sec nat'!J20/('humedad a tiempo t Sec nat'!$E20-'masa secado al natural'!$AK20)</f>
        <v>0.14814814814814811</v>
      </c>
      <c r="K25" s="127">
        <f>'humedad libre sec nat'!K20/('humedad a tiempo t Sec nat'!$E20-'masa secado al natural'!$AK20)</f>
        <v>0.11111111111111112</v>
      </c>
      <c r="L25" s="127">
        <f>'humedad libre sec nat'!L20/('humedad a tiempo t Sec nat'!$E20-'masa secado al natural'!$AK20)</f>
        <v>9.2592592592592587E-2</v>
      </c>
      <c r="M25" s="127">
        <f>'humedad libre sec nat'!M20/('humedad a tiempo t Sec nat'!$E20-'masa secado al natural'!$AK20)</f>
        <v>5.5555555555555518E-2</v>
      </c>
      <c r="N25" s="127">
        <f>'humedad libre sec nat'!N20/('humedad a tiempo t Sec nat'!$E20-'masa secado al natural'!$AK20)</f>
        <v>1.8518518518518531E-2</v>
      </c>
      <c r="O25" s="127">
        <f>'humedad libre sec nat'!O20/('humedad a tiempo t Sec nat'!$E20-'masa secado al natural'!$AK20)</f>
        <v>3.7037037037036986E-2</v>
      </c>
      <c r="P25" s="127">
        <f>'humedad libre sec nat'!P20/('humedad a tiempo t Sec nat'!$E20-'masa secado al natural'!$AK20)</f>
        <v>3.7037037037036986E-2</v>
      </c>
      <c r="Q25" s="127">
        <f>'humedad libre sec nat'!Q20/('humedad a tiempo t Sec nat'!$E20-'masa secado al natural'!$AK20)</f>
        <v>3.7037037037036986E-2</v>
      </c>
      <c r="R25" s="127">
        <f>'humedad libre sec nat'!R20/('humedad a tiempo t Sec nat'!$E20-'masa secado al natural'!$AK20)</f>
        <v>3.7037037037036986E-2</v>
      </c>
      <c r="S25" s="127">
        <f>'humedad libre sec nat'!S20/('humedad a tiempo t Sec nat'!$E20-'masa secado al natural'!$AK20)</f>
        <v>3.7037037037036986E-2</v>
      </c>
      <c r="T25" s="127">
        <f>'humedad libre sec nat'!T20/('humedad a tiempo t Sec nat'!$E20-'masa secado al natural'!$AK20)</f>
        <v>7.4074074074074056E-2</v>
      </c>
      <c r="U25" s="127">
        <f>'humedad libre sec nat'!U20/('humedad a tiempo t Sec nat'!$E20-'masa secado al natural'!$AK20)</f>
        <v>7.4074074074074056E-2</v>
      </c>
      <c r="V25" s="127">
        <f>'humedad libre sec nat'!V20/('humedad a tiempo t Sec nat'!$E20-'masa secado al natural'!$AK20)</f>
        <v>7.4074074074074056E-2</v>
      </c>
      <c r="W25" s="127">
        <f>'humedad libre sec nat'!W20/('humedad a tiempo t Sec nat'!$E20-'masa secado al natural'!$AK20)</f>
        <v>1.8518518518518531E-2</v>
      </c>
      <c r="X25" s="127">
        <f>'humedad libre sec nat'!X20/('humedad a tiempo t Sec nat'!$E20-'masa secado al natural'!$AK20)</f>
        <v>1.8518518518518531E-2</v>
      </c>
      <c r="Y25" s="127">
        <f>'humedad libre sec nat'!Y20/('humedad a tiempo t Sec nat'!$E20-'masa secado al natural'!$AK20)</f>
        <v>3.7037037037036986E-2</v>
      </c>
      <c r="Z25" s="127">
        <f>'humedad libre sec nat'!Z20/('humedad a tiempo t Sec nat'!$E20-'masa secado al natural'!$AK20)</f>
        <v>5.5555555555555518E-2</v>
      </c>
      <c r="AA25" s="127">
        <f>'humedad libre sec nat'!AA20/('humedad a tiempo t Sec nat'!$E20-'masa secado al natural'!$AK20)</f>
        <v>5.5555555555555518E-2</v>
      </c>
      <c r="AB25" s="127">
        <f>'humedad libre sec nat'!AB20/('humedad a tiempo t Sec nat'!$E20-'masa secado al natural'!$AK20)</f>
        <v>3.7037037037036986E-2</v>
      </c>
      <c r="AC25" s="127">
        <f>'humedad libre sec nat'!AC20/('humedad a tiempo t Sec nat'!$E20-'masa secado al natural'!$AK20)</f>
        <v>1.8518518518518531E-2</v>
      </c>
      <c r="AD25" s="127">
        <f>'humedad libre sec nat'!AD20/('humedad a tiempo t Sec nat'!$E20-'masa secado al natural'!$AK20)</f>
        <v>1.8518518518518531E-2</v>
      </c>
      <c r="AE25" s="127">
        <f>'humedad libre sec nat'!AE20/('humedad a tiempo t Sec nat'!$E20-'masa secado al natural'!$AK20)</f>
        <v>1.8518518518518531E-2</v>
      </c>
      <c r="AF25" s="127">
        <f>'humedad libre sec nat'!AF20/('humedad a tiempo t Sec nat'!$E20-'masa secado al natural'!$AK20)</f>
        <v>0</v>
      </c>
      <c r="AG25" s="127">
        <f>'humedad libre sec nat'!AG20/('humedad a tiempo t Sec nat'!$E20-'masa secado al natural'!$AK20)</f>
        <v>0</v>
      </c>
      <c r="AH25" s="127">
        <f>'humedad libre sec nat'!AH20/('humedad a tiempo t Sec nat'!$E20-'masa secado al natural'!$AK20)</f>
        <v>0.11111111111111112</v>
      </c>
    </row>
    <row r="26" spans="2:34" x14ac:dyDescent="0.35">
      <c r="B26" s="127">
        <v>2</v>
      </c>
      <c r="C26" s="128">
        <v>3</v>
      </c>
      <c r="D26" s="128">
        <v>20</v>
      </c>
      <c r="E26" s="127">
        <f>'humedad libre sec nat'!E21/('humedad a tiempo t Sec nat'!$E21-'masa secado al natural'!$AK21)</f>
        <v>1</v>
      </c>
      <c r="F26" s="127">
        <f>'humedad libre sec nat'!F21/('humedad a tiempo t Sec nat'!$E21-'masa secado al natural'!$AK21)</f>
        <v>0.72727272727272729</v>
      </c>
      <c r="G26" s="127">
        <f>'humedad libre sec nat'!G21/('humedad a tiempo t Sec nat'!$E21-'masa secado al natural'!$AK21)</f>
        <v>0.43636363636363623</v>
      </c>
      <c r="H26" s="127">
        <f>'humedad libre sec nat'!H21/('humedad a tiempo t Sec nat'!$E21-'masa secado al natural'!$AK21)</f>
        <v>0.14545454545454548</v>
      </c>
      <c r="I26" s="127">
        <f>'humedad libre sec nat'!I21/('humedad a tiempo t Sec nat'!$E21-'masa secado al natural'!$AK21)</f>
        <v>0.10909090909090906</v>
      </c>
      <c r="J26" s="127">
        <f>'humedad libre sec nat'!J21/('humedad a tiempo t Sec nat'!$E21-'masa secado al natural'!$AK21)</f>
        <v>7.2727272727272751E-2</v>
      </c>
      <c r="K26" s="127">
        <f>'humedad libre sec nat'!K21/('humedad a tiempo t Sec nat'!$E21-'masa secado al natural'!$AK21)</f>
        <v>7.2727272727272751E-2</v>
      </c>
      <c r="L26" s="127">
        <f>'humedad libre sec nat'!L21/('humedad a tiempo t Sec nat'!$E21-'masa secado al natural'!$AK21)</f>
        <v>5.4545454545454557E-2</v>
      </c>
      <c r="M26" s="127">
        <f>'humedad libre sec nat'!M21/('humedad a tiempo t Sec nat'!$E21-'masa secado al natural'!$AK21)</f>
        <v>5.4545454545454557E-2</v>
      </c>
      <c r="N26" s="127">
        <f>'humedad libre sec nat'!N21/('humedad a tiempo t Sec nat'!$E21-'masa secado al natural'!$AK21)</f>
        <v>3.6363636363636355E-2</v>
      </c>
      <c r="O26" s="127">
        <f>'humedad libre sec nat'!O21/('humedad a tiempo t Sec nat'!$E21-'masa secado al natural'!$AK21)</f>
        <v>3.6363636363636355E-2</v>
      </c>
      <c r="P26" s="127">
        <f>'humedad libre sec nat'!P21/('humedad a tiempo t Sec nat'!$E21-'masa secado al natural'!$AK21)</f>
        <v>3.6363636363636355E-2</v>
      </c>
      <c r="Q26" s="127">
        <f>'humedad libre sec nat'!Q21/('humedad a tiempo t Sec nat'!$E21-'masa secado al natural'!$AK21)</f>
        <v>3.6363636363636355E-2</v>
      </c>
      <c r="R26" s="127">
        <f>'humedad libre sec nat'!R21/('humedad a tiempo t Sec nat'!$E21-'masa secado al natural'!$AK21)</f>
        <v>7.2727272727272751E-2</v>
      </c>
      <c r="S26" s="127">
        <f>'humedad libre sec nat'!S21/('humedad a tiempo t Sec nat'!$E21-'masa secado al natural'!$AK21)</f>
        <v>7.2727272727272751E-2</v>
      </c>
      <c r="T26" s="127">
        <f>'humedad libre sec nat'!T21/('humedad a tiempo t Sec nat'!$E21-'masa secado al natural'!$AK21)</f>
        <v>0.10909090909090906</v>
      </c>
      <c r="U26" s="127">
        <f>'humedad libre sec nat'!U21/('humedad a tiempo t Sec nat'!$E21-'masa secado al natural'!$AK21)</f>
        <v>0</v>
      </c>
      <c r="V26" s="127">
        <f>'humedad libre sec nat'!V21/('humedad a tiempo t Sec nat'!$E21-'masa secado al natural'!$AK21)</f>
        <v>0</v>
      </c>
      <c r="W26" s="127">
        <f>'humedad libre sec nat'!W21/('humedad a tiempo t Sec nat'!$E21-'masa secado al natural'!$AK21)</f>
        <v>5.4545454545454557E-2</v>
      </c>
      <c r="X26" s="127">
        <f>'humedad libre sec nat'!X21/('humedad a tiempo t Sec nat'!$E21-'masa secado al natural'!$AK21)</f>
        <v>5.4545454545454557E-2</v>
      </c>
      <c r="Y26" s="127">
        <f>'humedad libre sec nat'!Y21/('humedad a tiempo t Sec nat'!$E21-'masa secado al natural'!$AK21)</f>
        <v>7.2727272727272751E-2</v>
      </c>
      <c r="Z26" s="127">
        <f>'humedad libre sec nat'!Z21/('humedad a tiempo t Sec nat'!$E21-'masa secado al natural'!$AK21)</f>
        <v>9.0909090909090939E-2</v>
      </c>
      <c r="AA26" s="127">
        <f>'humedad libre sec nat'!AA21/('humedad a tiempo t Sec nat'!$E21-'masa secado al natural'!$AK21)</f>
        <v>7.2727272727272751E-2</v>
      </c>
      <c r="AB26" s="127">
        <f>'humedad libre sec nat'!AB21/('humedad a tiempo t Sec nat'!$E21-'masa secado al natural'!$AK21)</f>
        <v>5.4545454545454557E-2</v>
      </c>
      <c r="AC26" s="127">
        <f>'humedad libre sec nat'!AC21/('humedad a tiempo t Sec nat'!$E21-'masa secado al natural'!$AK21)</f>
        <v>1.8181818181818198E-2</v>
      </c>
      <c r="AD26" s="127">
        <f>'humedad libre sec nat'!AD21/('humedad a tiempo t Sec nat'!$E21-'masa secado al natural'!$AK21)</f>
        <v>1.8181818181818198E-2</v>
      </c>
      <c r="AE26" s="127">
        <f>'humedad libre sec nat'!AE21/('humedad a tiempo t Sec nat'!$E21-'masa secado al natural'!$AK21)</f>
        <v>1.8181818181818198E-2</v>
      </c>
      <c r="AF26" s="127">
        <f>'humedad libre sec nat'!AF21/('humedad a tiempo t Sec nat'!$E21-'masa secado al natural'!$AK21)</f>
        <v>5.4545454545454557E-2</v>
      </c>
      <c r="AG26" s="127">
        <f>'humedad libre sec nat'!AG21/('humedad a tiempo t Sec nat'!$E21-'masa secado al natural'!$AK21)</f>
        <v>9.0909090909090939E-2</v>
      </c>
      <c r="AH26" s="127">
        <f>'humedad libre sec nat'!AH21/('humedad a tiempo t Sec nat'!$E21-'masa secado al natural'!$AK21)</f>
        <v>0.10909090909090906</v>
      </c>
    </row>
    <row r="27" spans="2:34" x14ac:dyDescent="0.35">
      <c r="B27" s="127">
        <v>3</v>
      </c>
      <c r="C27" s="128">
        <v>3</v>
      </c>
      <c r="D27" s="128">
        <v>20</v>
      </c>
      <c r="E27" s="127">
        <f>'humedad libre sec nat'!E22/('humedad a tiempo t Sec nat'!$E22-'masa secado al natural'!$AK22)</f>
        <v>1</v>
      </c>
      <c r="F27" s="127">
        <f>'humedad libre sec nat'!F22/('humedad a tiempo t Sec nat'!$E22-'masa secado al natural'!$AK22)</f>
        <v>0.84615384615384637</v>
      </c>
      <c r="G27" s="127">
        <f>'humedad libre sec nat'!G22/('humedad a tiempo t Sec nat'!$E22-'masa secado al natural'!$AK22)</f>
        <v>0.69230769230769229</v>
      </c>
      <c r="H27" s="127">
        <f>'humedad libre sec nat'!H22/('humedad a tiempo t Sec nat'!$E22-'masa secado al natural'!$AK22)</f>
        <v>0.65384615384615397</v>
      </c>
      <c r="I27" s="127">
        <f>'humedad libre sec nat'!I22/('humedad a tiempo t Sec nat'!$E22-'masa secado al natural'!$AK22)</f>
        <v>0.53846153846153832</v>
      </c>
      <c r="J27" s="127">
        <f>'humedad libre sec nat'!J22/('humedad a tiempo t Sec nat'!$E22-'masa secado al natural'!$AK22)</f>
        <v>0.34615384615384598</v>
      </c>
      <c r="K27" s="127">
        <f>'humedad libre sec nat'!K22/('humedad a tiempo t Sec nat'!$E22-'masa secado al natural'!$AK22)</f>
        <v>0.46153846153846168</v>
      </c>
      <c r="L27" s="127">
        <f>'humedad libre sec nat'!L22/('humedad a tiempo t Sec nat'!$E22-'masa secado al natural'!$AK22)</f>
        <v>0.38461538461538464</v>
      </c>
      <c r="M27" s="127">
        <f>'humedad libre sec nat'!M22/('humedad a tiempo t Sec nat'!$E22-'masa secado al natural'!$AK22)</f>
        <v>0.42307692307692296</v>
      </c>
      <c r="N27" s="127">
        <f>'humedad libre sec nat'!N22/('humedad a tiempo t Sec nat'!$E22-'masa secado al natural'!$AK22)</f>
        <v>0.38461538461538464</v>
      </c>
      <c r="O27" s="127">
        <f>'humedad libre sec nat'!O22/('humedad a tiempo t Sec nat'!$E22-'masa secado al natural'!$AK22)</f>
        <v>0.38461538461538464</v>
      </c>
      <c r="P27" s="127">
        <f>'humedad libre sec nat'!P22/('humedad a tiempo t Sec nat'!$E22-'masa secado al natural'!$AK22)</f>
        <v>0.34615384615384598</v>
      </c>
      <c r="Q27" s="127">
        <f>'humedad libre sec nat'!Q22/('humedad a tiempo t Sec nat'!$E22-'masa secado al natural'!$AK22)</f>
        <v>0.30769230769230765</v>
      </c>
      <c r="R27" s="127">
        <f>'humedad libre sec nat'!R22/('humedad a tiempo t Sec nat'!$E22-'masa secado al natural'!$AK22)</f>
        <v>0.26923076923076933</v>
      </c>
      <c r="S27" s="127">
        <f>'humedad libre sec nat'!S22/('humedad a tiempo t Sec nat'!$E22-'masa secado al natural'!$AK22)</f>
        <v>0.23076923076923064</v>
      </c>
      <c r="T27" s="127">
        <f>'humedad libre sec nat'!T22/('humedad a tiempo t Sec nat'!$E22-'masa secado al natural'!$AK22)</f>
        <v>0.11538461538461532</v>
      </c>
      <c r="U27" s="127">
        <f>'humedad libre sec nat'!U22/('humedad a tiempo t Sec nat'!$E22-'masa secado al natural'!$AK22)</f>
        <v>7.6923076923076997E-2</v>
      </c>
      <c r="V27" s="127">
        <f>'humedad libre sec nat'!V22/('humedad a tiempo t Sec nat'!$E22-'masa secado al natural'!$AK22)</f>
        <v>3.8461538461538332E-2</v>
      </c>
      <c r="W27" s="127">
        <f>'humedad libre sec nat'!W22/('humedad a tiempo t Sec nat'!$E22-'masa secado al natural'!$AK22)</f>
        <v>0</v>
      </c>
      <c r="X27" s="127">
        <f>'humedad libre sec nat'!X22/('humedad a tiempo t Sec nat'!$E22-'masa secado al natural'!$AK22)</f>
        <v>0</v>
      </c>
      <c r="Y27" s="127">
        <f>'humedad libre sec nat'!Y22/('humedad a tiempo t Sec nat'!$E22-'masa secado al natural'!$AK22)</f>
        <v>0</v>
      </c>
      <c r="Z27" s="127">
        <f>'humedad libre sec nat'!Z22/('humedad a tiempo t Sec nat'!$E22-'masa secado al natural'!$AK22)</f>
        <v>3.8461538461538332E-2</v>
      </c>
      <c r="AA27" s="127">
        <f>'humedad libre sec nat'!AA22/('humedad a tiempo t Sec nat'!$E22-'masa secado al natural'!$AK22)</f>
        <v>3.8461538461538332E-2</v>
      </c>
      <c r="AB27" s="127">
        <f>'humedad libre sec nat'!AB22/('humedad a tiempo t Sec nat'!$E22-'masa secado al natural'!$AK22)</f>
        <v>0</v>
      </c>
      <c r="AC27" s="127">
        <f>'humedad libre sec nat'!AC22/('humedad a tiempo t Sec nat'!$E22-'masa secado al natural'!$AK22)</f>
        <v>0</v>
      </c>
      <c r="AD27" s="127">
        <f>'humedad libre sec nat'!AD22/('humedad a tiempo t Sec nat'!$E22-'masa secado al natural'!$AK22)</f>
        <v>0</v>
      </c>
      <c r="AE27" s="127">
        <f>'humedad libre sec nat'!AE22/('humedad a tiempo t Sec nat'!$E22-'masa secado al natural'!$AK22)</f>
        <v>0</v>
      </c>
      <c r="AF27" s="127">
        <f>'humedad libre sec nat'!AF22/('humedad a tiempo t Sec nat'!$E22-'masa secado al natural'!$AK22)</f>
        <v>0</v>
      </c>
      <c r="AG27" s="127">
        <f>'humedad libre sec nat'!AG22/('humedad a tiempo t Sec nat'!$E22-'masa secado al natural'!$AK22)</f>
        <v>0</v>
      </c>
      <c r="AH27" s="127">
        <f>'humedad libre sec nat'!AH22/('humedad a tiempo t Sec nat'!$E22-'masa secado al natural'!$AK22)</f>
        <v>0</v>
      </c>
    </row>
    <row r="28" spans="2:34" x14ac:dyDescent="0.35">
      <c r="B28" s="197" t="s">
        <v>128</v>
      </c>
      <c r="C28" s="198"/>
      <c r="D28" s="199"/>
      <c r="E28" s="127">
        <f t="shared" ref="E28" si="34">AVERAGE(E25:E27)</f>
        <v>1</v>
      </c>
      <c r="F28" s="127">
        <f t="shared" ref="F28" si="35">AVERAGE(F25:F27)</f>
        <v>0.77756194422861091</v>
      </c>
      <c r="G28" s="127">
        <f t="shared" ref="G28" si="36">AVERAGE(G25:G27)</f>
        <v>0.53671760338426999</v>
      </c>
      <c r="H28" s="127">
        <f t="shared" ref="H28" si="37">AVERAGE(H25:H27)</f>
        <v>0.35902615902615914</v>
      </c>
      <c r="I28" s="127">
        <f t="shared" ref="I28" si="38">AVERAGE(I25:I27)</f>
        <v>0.28375205041871704</v>
      </c>
      <c r="J28" s="127">
        <f t="shared" ref="J28" si="39">AVERAGE(J25:J27)</f>
        <v>0.18900975567642228</v>
      </c>
      <c r="K28" s="127">
        <f t="shared" ref="K28" si="40">AVERAGE(K25:K27)</f>
        <v>0.2151256151256152</v>
      </c>
      <c r="L28" s="127">
        <f t="shared" ref="L28" si="41">AVERAGE(L25:L27)</f>
        <v>0.17725114391781061</v>
      </c>
      <c r="M28" s="127">
        <f t="shared" ref="M28" si="42">AVERAGE(M25:M27)</f>
        <v>0.17772597772597767</v>
      </c>
      <c r="N28" s="127">
        <f t="shared" ref="N28" si="43">AVERAGE(N25:N27)</f>
        <v>0.14649917983251318</v>
      </c>
      <c r="O28" s="127">
        <f t="shared" ref="O28" si="44">AVERAGE(O25:O27)</f>
        <v>0.15267201933868599</v>
      </c>
      <c r="P28" s="127">
        <f t="shared" ref="P28" si="45">AVERAGE(P25:P27)</f>
        <v>0.1398515065181731</v>
      </c>
      <c r="Q28" s="127">
        <f t="shared" ref="Q28" si="46">AVERAGE(Q25:Q27)</f>
        <v>0.12703099369766033</v>
      </c>
      <c r="R28" s="127">
        <f t="shared" ref="R28" si="47">AVERAGE(R25:R27)</f>
        <v>0.1263316929983597</v>
      </c>
      <c r="S28" s="127">
        <f t="shared" ref="S28" si="48">AVERAGE(S25:S27)</f>
        <v>0.11351118017784678</v>
      </c>
      <c r="T28" s="127">
        <f t="shared" ref="T28" si="49">AVERAGE(T25:T27)</f>
        <v>9.9516532849866154E-2</v>
      </c>
      <c r="U28" s="127">
        <f t="shared" ref="U28" si="50">AVERAGE(U25:U27)</f>
        <v>5.0332383665717018E-2</v>
      </c>
      <c r="V28" s="127">
        <f t="shared" ref="V28" si="51">AVERAGE(V25:V27)</f>
        <v>3.7511870845204132E-2</v>
      </c>
      <c r="W28" s="127">
        <f t="shared" ref="W28" si="52">AVERAGE(W25:W27)</f>
        <v>2.4354657687991027E-2</v>
      </c>
      <c r="X28" s="127">
        <f t="shared" ref="X28" si="53">AVERAGE(X25:X27)</f>
        <v>2.4354657687991027E-2</v>
      </c>
      <c r="Y28" s="127">
        <f t="shared" ref="Y28" si="54">AVERAGE(Y25:Y27)</f>
        <v>3.658810325476991E-2</v>
      </c>
      <c r="Z28" s="127">
        <f t="shared" ref="Z28" si="55">AVERAGE(Z25:Z27)</f>
        <v>6.1642061642061596E-2</v>
      </c>
      <c r="AA28" s="127">
        <f t="shared" ref="AA28" si="56">AVERAGE(AA25:AA27)</f>
        <v>5.5581455581455531E-2</v>
      </c>
      <c r="AB28" s="127">
        <f t="shared" ref="AB28" si="57">AVERAGE(AB25:AB27)</f>
        <v>3.0527497194163849E-2</v>
      </c>
      <c r="AC28" s="127">
        <f t="shared" ref="AC28" si="58">AVERAGE(AC25:AC27)</f>
        <v>1.2233445566778911E-2</v>
      </c>
      <c r="AD28" s="127">
        <f t="shared" ref="AD28" si="59">AVERAGE(AD25:AD27)</f>
        <v>1.2233445566778911E-2</v>
      </c>
      <c r="AE28" s="127">
        <f t="shared" ref="AE28" si="60">AVERAGE(AE25:AE27)</f>
        <v>1.2233445566778911E-2</v>
      </c>
      <c r="AF28" s="127">
        <f t="shared" ref="AF28" si="61">AVERAGE(AF25:AF27)</f>
        <v>1.8181818181818184E-2</v>
      </c>
      <c r="AG28" s="127">
        <f t="shared" ref="AG28" si="62">AVERAGE(AG25:AG27)</f>
        <v>3.0303030303030314E-2</v>
      </c>
      <c r="AH28" s="127">
        <f t="shared" ref="AH28" si="63">AVERAGE(AH25:AH27)</f>
        <v>7.3400673400673397E-2</v>
      </c>
    </row>
    <row r="29" spans="2:34" x14ac:dyDescent="0.35">
      <c r="B29" s="15">
        <v>1</v>
      </c>
      <c r="C29" s="138">
        <v>1</v>
      </c>
      <c r="D29" s="138">
        <v>30</v>
      </c>
      <c r="E29" s="163">
        <f>'humedad libre sec nat'!E23/('humedad a tiempo t Sec nat'!$E23-'masa secado al natural'!$AK23)</f>
        <v>1</v>
      </c>
      <c r="F29" s="163">
        <f>'humedad libre sec nat'!F23/('humedad a tiempo t Sec nat'!$E23-'masa secado al natural'!$AK23)</f>
        <v>0.71999999999999986</v>
      </c>
      <c r="G29" s="163">
        <f>'humedad libre sec nat'!G23/('humedad a tiempo t Sec nat'!$E23-'masa secado al natural'!$AK23)</f>
        <v>0.42666666666666664</v>
      </c>
      <c r="H29" s="163">
        <f>'humedad libre sec nat'!H23/('humedad a tiempo t Sec nat'!$E23-'masa secado al natural'!$AK23)</f>
        <v>0.28000000000000003</v>
      </c>
      <c r="I29" s="163">
        <f>'humedad libre sec nat'!I23/('humedad a tiempo t Sec nat'!$E23-'masa secado al natural'!$AK23)</f>
        <v>0.26666666666666661</v>
      </c>
      <c r="J29" s="163">
        <f>'humedad libre sec nat'!J23/('humedad a tiempo t Sec nat'!$E23-'masa secado al natural'!$AK23)</f>
        <v>0.2533333333333333</v>
      </c>
      <c r="K29" s="163">
        <f>'humedad libre sec nat'!K23/('humedad a tiempo t Sec nat'!$E23-'masa secado al natural'!$AK23)</f>
        <v>0.22666666666666663</v>
      </c>
      <c r="L29" s="163">
        <f>'humedad libre sec nat'!L23/('humedad a tiempo t Sec nat'!$E23-'masa secado al natural'!$AK23)</f>
        <v>0.18666666666666665</v>
      </c>
      <c r="M29" s="163">
        <f>'humedad libre sec nat'!M23/('humedad a tiempo t Sec nat'!$E23-'masa secado al natural'!$AK23)</f>
        <v>0.16</v>
      </c>
      <c r="N29" s="163">
        <f>'humedad libre sec nat'!N23/('humedad a tiempo t Sec nat'!$E23-'masa secado al natural'!$AK23)</f>
        <v>0.1333333333333333</v>
      </c>
      <c r="O29" s="163">
        <f>'humedad libre sec nat'!O23/('humedad a tiempo t Sec nat'!$E23-'masa secado al natural'!$AK23)</f>
        <v>0.12000000000000002</v>
      </c>
      <c r="P29" s="163">
        <f>'humedad libre sec nat'!P23/('humedad a tiempo t Sec nat'!$E23-'masa secado al natural'!$AK23)</f>
        <v>0.10666666666666667</v>
      </c>
      <c r="Q29" s="163">
        <f>'humedad libre sec nat'!Q23/('humedad a tiempo t Sec nat'!$E23-'masa secado al natural'!$AK23)</f>
        <v>0.08</v>
      </c>
      <c r="R29" s="163">
        <f>'humedad libre sec nat'!R23/('humedad a tiempo t Sec nat'!$E23-'masa secado al natural'!$AK23)</f>
        <v>0.08</v>
      </c>
      <c r="S29" s="163">
        <f>'humedad libre sec nat'!S23/('humedad a tiempo t Sec nat'!$E23-'masa secado al natural'!$AK23)</f>
        <v>5.3333333333333371E-2</v>
      </c>
      <c r="T29" s="163">
        <f>'humedad libre sec nat'!T23/('humedad a tiempo t Sec nat'!$E23-'masa secado al natural'!$AK23)</f>
        <v>9.3333333333333324E-2</v>
      </c>
      <c r="U29" s="163">
        <f>'humedad libre sec nat'!U23/('humedad a tiempo t Sec nat'!$E23-'masa secado al natural'!$AK23)</f>
        <v>5.3333333333333371E-2</v>
      </c>
      <c r="V29" s="163">
        <f>'humedad libre sec nat'!V23/('humedad a tiempo t Sec nat'!$E23-'masa secado al natural'!$AK23)</f>
        <v>4.0000000000000029E-2</v>
      </c>
      <c r="W29" s="163">
        <f>'humedad libre sec nat'!W23/('humedad a tiempo t Sec nat'!$E23-'masa secado al natural'!$AK23)</f>
        <v>4.0000000000000029E-2</v>
      </c>
      <c r="X29" s="163">
        <f>'humedad libre sec nat'!X23/('humedad a tiempo t Sec nat'!$E23-'masa secado al natural'!$AK23)</f>
        <v>1.3333333333333343E-2</v>
      </c>
      <c r="Y29" s="163">
        <f>'humedad libre sec nat'!Y23/('humedad a tiempo t Sec nat'!$E23-'masa secado al natural'!$AK23)</f>
        <v>1.3333333333333343E-2</v>
      </c>
      <c r="Z29" s="163">
        <f>'humedad libre sec nat'!Z23/('humedad a tiempo t Sec nat'!$E23-'masa secado al natural'!$AK23)</f>
        <v>0</v>
      </c>
      <c r="AA29" s="163">
        <f>'humedad libre sec nat'!AA23/('humedad a tiempo t Sec nat'!$E23-'masa secado al natural'!$AK23)</f>
        <v>0</v>
      </c>
      <c r="AB29" s="163">
        <f>'humedad libre sec nat'!AB23/('humedad a tiempo t Sec nat'!$E23-'masa secado al natural'!$AK23)</f>
        <v>1.3333333333333343E-2</v>
      </c>
      <c r="AC29" s="163">
        <f>'humedad libre sec nat'!AC23/('humedad a tiempo t Sec nat'!$E23-'masa secado al natural'!$AK23)</f>
        <v>4.0000000000000029E-2</v>
      </c>
      <c r="AD29" s="163">
        <f>'humedad libre sec nat'!AD23/('humedad a tiempo t Sec nat'!$E23-'masa secado al natural'!$AK23)</f>
        <v>4.0000000000000029E-2</v>
      </c>
      <c r="AE29" s="163">
        <f>'humedad libre sec nat'!AE23/('humedad a tiempo t Sec nat'!$E23-'masa secado al natural'!$AK23)</f>
        <v>2.6666666666666686E-2</v>
      </c>
      <c r="AF29" s="163">
        <f>'humedad libre sec nat'!AF23/('humedad a tiempo t Sec nat'!$E23-'masa secado al natural'!$AK23)</f>
        <v>1.3333333333333343E-2</v>
      </c>
      <c r="AG29" s="163">
        <f>'humedad libre sec nat'!AG23/('humedad a tiempo t Sec nat'!$E23-'masa secado al natural'!$AK23)</f>
        <v>1.3333333333333343E-2</v>
      </c>
      <c r="AH29" s="163">
        <f>'humedad libre sec nat'!AH23/('humedad a tiempo t Sec nat'!$E23-'masa secado al natural'!$AK23)</f>
        <v>4.0000000000000029E-2</v>
      </c>
    </row>
    <row r="30" spans="2:34" x14ac:dyDescent="0.35">
      <c r="B30" s="15">
        <v>2</v>
      </c>
      <c r="C30" s="138">
        <v>1</v>
      </c>
      <c r="D30" s="138">
        <v>30</v>
      </c>
      <c r="E30" s="163">
        <f>'humedad libre sec nat'!E24/('humedad a tiempo t Sec nat'!$E24-'masa secado al natural'!$AK24)</f>
        <v>1</v>
      </c>
      <c r="F30" s="163">
        <f>'humedad libre sec nat'!F24/('humedad a tiempo t Sec nat'!$E24-'masa secado al natural'!$AK24)</f>
        <v>0.70833333333333315</v>
      </c>
      <c r="G30" s="163">
        <f>'humedad libre sec nat'!G24/('humedad a tiempo t Sec nat'!$E24-'masa secado al natural'!$AK24)</f>
        <v>0.47222222222222215</v>
      </c>
      <c r="H30" s="163">
        <f>'humedad libre sec nat'!H24/('humedad a tiempo t Sec nat'!$E24-'masa secado al natural'!$AK24)</f>
        <v>0.27777777777777768</v>
      </c>
      <c r="I30" s="163">
        <f>'humedad libre sec nat'!I24/('humedad a tiempo t Sec nat'!$E24-'masa secado al natural'!$AK24)</f>
        <v>0.26388888888888884</v>
      </c>
      <c r="J30" s="163">
        <f>'humedad libre sec nat'!J24/('humedad a tiempo t Sec nat'!$E24-'masa secado al natural'!$AK24)</f>
        <v>0.22222222222222221</v>
      </c>
      <c r="K30" s="163">
        <f>'humedad libre sec nat'!K24/('humedad a tiempo t Sec nat'!$E24-'masa secado al natural'!$AK24)</f>
        <v>0.1666666666666666</v>
      </c>
      <c r="L30" s="163">
        <f>'humedad libre sec nat'!L24/('humedad a tiempo t Sec nat'!$E24-'masa secado al natural'!$AK24)</f>
        <v>0.13888888888888887</v>
      </c>
      <c r="M30" s="163">
        <f>'humedad libre sec nat'!M24/('humedad a tiempo t Sec nat'!$E24-'masa secado al natural'!$AK24)</f>
        <v>9.7222222222222168E-2</v>
      </c>
      <c r="N30" s="163">
        <f>'humedad libre sec nat'!N24/('humedad a tiempo t Sec nat'!$E24-'masa secado al natural'!$AK24)</f>
        <v>8.3333333333333329E-2</v>
      </c>
      <c r="O30" s="163">
        <f>'humedad libre sec nat'!O24/('humedad a tiempo t Sec nat'!$E24-'masa secado al natural'!$AK24)</f>
        <v>5.5555555555555532E-2</v>
      </c>
      <c r="P30" s="163">
        <f>'humedad libre sec nat'!P24/('humedad a tiempo t Sec nat'!$E24-'masa secado al natural'!$AK24)</f>
        <v>4.1666666666666637E-2</v>
      </c>
      <c r="Q30" s="163">
        <f>'humedad libre sec nat'!Q24/('humedad a tiempo t Sec nat'!$E24-'masa secado al natural'!$AK24)</f>
        <v>1.3888888888888899E-2</v>
      </c>
      <c r="R30" s="163">
        <f>'humedad libre sec nat'!R24/('humedad a tiempo t Sec nat'!$E24-'masa secado al natural'!$AK24)</f>
        <v>2.7777777777777735E-2</v>
      </c>
      <c r="S30" s="163">
        <f>'humedad libre sec nat'!S24/('humedad a tiempo t Sec nat'!$E24-'masa secado al natural'!$AK24)</f>
        <v>2.7777777777777735E-2</v>
      </c>
      <c r="T30" s="163">
        <f>'humedad libre sec nat'!T24/('humedad a tiempo t Sec nat'!$E24-'masa secado al natural'!$AK24)</f>
        <v>6.9444444444444434E-2</v>
      </c>
      <c r="U30" s="163">
        <f>'humedad libre sec nat'!U24/('humedad a tiempo t Sec nat'!$E24-'masa secado al natural'!$AK24)</f>
        <v>1.3888888888888899E-2</v>
      </c>
      <c r="V30" s="163">
        <f>'humedad libre sec nat'!V24/('humedad a tiempo t Sec nat'!$E24-'masa secado al natural'!$AK24)</f>
        <v>4.1666666666666637E-2</v>
      </c>
      <c r="W30" s="163">
        <f>'humedad libre sec nat'!W24/('humedad a tiempo t Sec nat'!$E24-'masa secado al natural'!$AK24)</f>
        <v>0</v>
      </c>
      <c r="X30" s="163">
        <f>'humedad libre sec nat'!X24/('humedad a tiempo t Sec nat'!$E24-'masa secado al natural'!$AK24)</f>
        <v>1.3888888888888899E-2</v>
      </c>
      <c r="Y30" s="163">
        <f>'humedad libre sec nat'!Y24/('humedad a tiempo t Sec nat'!$E24-'masa secado al natural'!$AK24)</f>
        <v>1.3888888888888899E-2</v>
      </c>
      <c r="Z30" s="163">
        <f>'humedad libre sec nat'!Z24/('humedad a tiempo t Sec nat'!$E24-'masa secado al natural'!$AK24)</f>
        <v>2.7777777777777735E-2</v>
      </c>
      <c r="AA30" s="163">
        <f>'humedad libre sec nat'!AA24/('humedad a tiempo t Sec nat'!$E24-'masa secado al natural'!$AK24)</f>
        <v>2.7777777777777735E-2</v>
      </c>
      <c r="AB30" s="163">
        <f>'humedad libre sec nat'!AB24/('humedad a tiempo t Sec nat'!$E24-'masa secado al natural'!$AK24)</f>
        <v>2.7777777777777735E-2</v>
      </c>
      <c r="AC30" s="163">
        <f>'humedad libre sec nat'!AC24/('humedad a tiempo t Sec nat'!$E24-'masa secado al natural'!$AK24)</f>
        <v>2.7777777777777735E-2</v>
      </c>
      <c r="AD30" s="163">
        <f>'humedad libre sec nat'!AD24/('humedad a tiempo t Sec nat'!$E24-'masa secado al natural'!$AK24)</f>
        <v>2.7777777777777735E-2</v>
      </c>
      <c r="AE30" s="163">
        <f>'humedad libre sec nat'!AE24/('humedad a tiempo t Sec nat'!$E24-'masa secado al natural'!$AK24)</f>
        <v>1.3888888888888899E-2</v>
      </c>
      <c r="AF30" s="163">
        <f>'humedad libre sec nat'!AF24/('humedad a tiempo t Sec nat'!$E24-'masa secado al natural'!$AK24)</f>
        <v>1.3888888888888899E-2</v>
      </c>
      <c r="AG30" s="163">
        <f>'humedad libre sec nat'!AG24/('humedad a tiempo t Sec nat'!$E24-'masa secado al natural'!$AK24)</f>
        <v>1.3888888888888899E-2</v>
      </c>
      <c r="AH30" s="163">
        <f>'humedad libre sec nat'!AH24/('humedad a tiempo t Sec nat'!$E24-'masa secado al natural'!$AK24)</f>
        <v>6.9444444444444434E-2</v>
      </c>
    </row>
    <row r="31" spans="2:34" x14ac:dyDescent="0.35">
      <c r="B31" s="15">
        <v>3</v>
      </c>
      <c r="C31" s="138">
        <v>1</v>
      </c>
      <c r="D31" s="138">
        <v>30</v>
      </c>
      <c r="E31" s="163">
        <f>'humedad libre sec nat'!E25/('humedad a tiempo t Sec nat'!$E25-'masa secado al natural'!$AK25)</f>
        <v>1</v>
      </c>
      <c r="F31" s="163">
        <f>'humedad libre sec nat'!F25/('humedad a tiempo t Sec nat'!$E25-'masa secado al natural'!$AK25)</f>
        <v>0.73913043478260865</v>
      </c>
      <c r="G31" s="163">
        <f>'humedad libre sec nat'!G25/('humedad a tiempo t Sec nat'!$E25-'masa secado al natural'!$AK25)</f>
        <v>0.47826086956521746</v>
      </c>
      <c r="H31" s="163">
        <f>'humedad libre sec nat'!H25/('humedad a tiempo t Sec nat'!$E25-'masa secado al natural'!$AK25)</f>
        <v>0.30434782608695654</v>
      </c>
      <c r="I31" s="163">
        <f>'humedad libre sec nat'!I25/('humedad a tiempo t Sec nat'!$E25-'masa secado al natural'!$AK25)</f>
        <v>0.23188405797101452</v>
      </c>
      <c r="J31" s="163">
        <f>'humedad libre sec nat'!J25/('humedad a tiempo t Sec nat'!$E25-'masa secado al natural'!$AK25)</f>
        <v>0.17391304347826084</v>
      </c>
      <c r="K31" s="163">
        <f>'humedad libre sec nat'!K25/('humedad a tiempo t Sec nat'!$E25-'masa secado al natural'!$AK25)</f>
        <v>0.14492753623188406</v>
      </c>
      <c r="L31" s="163">
        <f>'humedad libre sec nat'!L25/('humedad a tiempo t Sec nat'!$E25-'masa secado al natural'!$AK25)</f>
        <v>0.11594202898550722</v>
      </c>
      <c r="M31" s="163">
        <f>'humedad libre sec nat'!M25/('humedad a tiempo t Sec nat'!$E25-'masa secado al natural'!$AK25)</f>
        <v>0.10144927536231879</v>
      </c>
      <c r="N31" s="163">
        <f>'humedad libre sec nat'!N25/('humedad a tiempo t Sec nat'!$E25-'masa secado al natural'!$AK25)</f>
        <v>8.6956521739130446E-2</v>
      </c>
      <c r="O31" s="163">
        <f>'humedad libre sec nat'!O25/('humedad a tiempo t Sec nat'!$E25-'masa secado al natural'!$AK25)</f>
        <v>0.10144927536231879</v>
      </c>
      <c r="P31" s="163">
        <f>'humedad libre sec nat'!P25/('humedad a tiempo t Sec nat'!$E25-'masa secado al natural'!$AK25)</f>
        <v>7.2463768115942032E-2</v>
      </c>
      <c r="Q31" s="163">
        <f>'humedad libre sec nat'!Q25/('humedad a tiempo t Sec nat'!$E25-'masa secado al natural'!$AK25)</f>
        <v>5.797101449275361E-2</v>
      </c>
      <c r="R31" s="163">
        <f>'humedad libre sec nat'!R25/('humedad a tiempo t Sec nat'!$E25-'masa secado al natural'!$AK25)</f>
        <v>4.3478260869565188E-2</v>
      </c>
      <c r="S31" s="163">
        <f>'humedad libre sec nat'!S25/('humedad a tiempo t Sec nat'!$E25-'masa secado al natural'!$AK25)</f>
        <v>2.8985507246376774E-2</v>
      </c>
      <c r="T31" s="163">
        <f>'humedad libre sec nat'!T25/('humedad a tiempo t Sec nat'!$E25-'masa secado al natural'!$AK25)</f>
        <v>4.3478260869565188E-2</v>
      </c>
      <c r="U31" s="163">
        <f>'humedad libre sec nat'!U25/('humedad a tiempo t Sec nat'!$E25-'masa secado al natural'!$AK25)</f>
        <v>2.8985507246376774E-2</v>
      </c>
      <c r="V31" s="163">
        <f>'humedad libre sec nat'!V25/('humedad a tiempo t Sec nat'!$E25-'masa secado al natural'!$AK25)</f>
        <v>1.4492753623188418E-2</v>
      </c>
      <c r="W31" s="163">
        <f>'humedad libre sec nat'!W25/('humedad a tiempo t Sec nat'!$E25-'masa secado al natural'!$AK25)</f>
        <v>0</v>
      </c>
      <c r="X31" s="163">
        <f>'humedad libre sec nat'!X25/('humedad a tiempo t Sec nat'!$E25-'masa secado al natural'!$AK25)</f>
        <v>4.3478260869565188E-2</v>
      </c>
      <c r="Y31" s="163">
        <f>'humedad libre sec nat'!Y25/('humedad a tiempo t Sec nat'!$E25-'masa secado al natural'!$AK25)</f>
        <v>4.3478260869565188E-2</v>
      </c>
      <c r="Z31" s="163">
        <f>'humedad libre sec nat'!Z25/('humedad a tiempo t Sec nat'!$E25-'masa secado al natural'!$AK25)</f>
        <v>5.797101449275361E-2</v>
      </c>
      <c r="AA31" s="163">
        <f>'humedad libre sec nat'!AA25/('humedad a tiempo t Sec nat'!$E25-'masa secado al natural'!$AK25)</f>
        <v>5.797101449275361E-2</v>
      </c>
      <c r="AB31" s="163">
        <f>'humedad libre sec nat'!AB25/('humedad a tiempo t Sec nat'!$E25-'masa secado al natural'!$AK25)</f>
        <v>5.797101449275361E-2</v>
      </c>
      <c r="AC31" s="163">
        <f>'humedad libre sec nat'!AC25/('humedad a tiempo t Sec nat'!$E25-'masa secado al natural'!$AK25)</f>
        <v>5.797101449275361E-2</v>
      </c>
      <c r="AD31" s="163">
        <f>'humedad libre sec nat'!AD25/('humedad a tiempo t Sec nat'!$E25-'masa secado al natural'!$AK25)</f>
        <v>5.797101449275361E-2</v>
      </c>
      <c r="AE31" s="163">
        <f>'humedad libre sec nat'!AE25/('humedad a tiempo t Sec nat'!$E25-'masa secado al natural'!$AK25)</f>
        <v>4.3478260869565188E-2</v>
      </c>
      <c r="AF31" s="163">
        <f>'humedad libre sec nat'!AF25/('humedad a tiempo t Sec nat'!$E25-'masa secado al natural'!$AK25)</f>
        <v>4.3478260869565188E-2</v>
      </c>
      <c r="AG31" s="163">
        <f>'humedad libre sec nat'!AG25/('humedad a tiempo t Sec nat'!$E25-'masa secado al natural'!$AK25)</f>
        <v>4.3478260869565188E-2</v>
      </c>
      <c r="AH31" s="163">
        <f>'humedad libre sec nat'!AH25/('humedad a tiempo t Sec nat'!$E25-'masa secado al natural'!$AK25)</f>
        <v>8.6956521739130446E-2</v>
      </c>
    </row>
    <row r="32" spans="2:34" x14ac:dyDescent="0.35">
      <c r="B32" s="200" t="s">
        <v>128</v>
      </c>
      <c r="C32" s="201"/>
      <c r="D32" s="202"/>
      <c r="E32" s="15">
        <f t="shared" ref="E32" si="64">AVERAGE(E29:E31)</f>
        <v>1</v>
      </c>
      <c r="F32" s="15">
        <f t="shared" ref="F32" si="65">AVERAGE(F29:F31)</f>
        <v>0.72248792270531392</v>
      </c>
      <c r="G32" s="15">
        <f t="shared" ref="G32" si="66">AVERAGE(G29:G31)</f>
        <v>0.45904991948470214</v>
      </c>
      <c r="H32" s="15">
        <f t="shared" ref="H32" si="67">AVERAGE(H29:H31)</f>
        <v>0.28737520128824473</v>
      </c>
      <c r="I32" s="15">
        <f t="shared" ref="I32" si="68">AVERAGE(I29:I31)</f>
        <v>0.25414653784218999</v>
      </c>
      <c r="J32" s="15">
        <f t="shared" ref="J32" si="69">AVERAGE(J29:J31)</f>
        <v>0.21648953301127213</v>
      </c>
      <c r="K32" s="15">
        <f t="shared" ref="K32" si="70">AVERAGE(K29:K31)</f>
        <v>0.17942028985507241</v>
      </c>
      <c r="L32" s="15">
        <f t="shared" ref="L32" si="71">AVERAGE(L29:L31)</f>
        <v>0.14716586151368757</v>
      </c>
      <c r="M32" s="15">
        <f t="shared" ref="M32" si="72">AVERAGE(M29:M31)</f>
        <v>0.11955716586151366</v>
      </c>
      <c r="N32" s="15">
        <f t="shared" ref="N32" si="73">AVERAGE(N29:N31)</f>
        <v>0.10120772946859902</v>
      </c>
      <c r="O32" s="15">
        <f t="shared" ref="O32" si="74">AVERAGE(O29:O31)</f>
        <v>9.2334943639291442E-2</v>
      </c>
      <c r="P32" s="15">
        <f t="shared" ref="P32" si="75">AVERAGE(P29:P31)</f>
        <v>7.3599033816425116E-2</v>
      </c>
      <c r="Q32" s="15">
        <f t="shared" ref="Q32" si="76">AVERAGE(Q29:Q31)</f>
        <v>5.0619967793880838E-2</v>
      </c>
      <c r="R32" s="15">
        <f t="shared" ref="R32" si="77">AVERAGE(R29:R31)</f>
        <v>5.0418679549114311E-2</v>
      </c>
      <c r="S32" s="15">
        <f t="shared" ref="S32" si="78">AVERAGE(S29:S31)</f>
        <v>3.6698872785829291E-2</v>
      </c>
      <c r="T32" s="15">
        <f t="shared" ref="T32" si="79">AVERAGE(T29:T31)</f>
        <v>6.8752012882447644E-2</v>
      </c>
      <c r="U32" s="15">
        <f t="shared" ref="U32" si="80">AVERAGE(U29:U31)</f>
        <v>3.2069243156199682E-2</v>
      </c>
      <c r="V32" s="15">
        <f t="shared" ref="V32" si="81">AVERAGE(V29:V31)</f>
        <v>3.205314009661836E-2</v>
      </c>
      <c r="W32" s="15">
        <f t="shared" ref="W32" si="82">AVERAGE(W29:W31)</f>
        <v>1.3333333333333343E-2</v>
      </c>
      <c r="X32" s="15">
        <f t="shared" ref="X32" si="83">AVERAGE(X29:X31)</f>
        <v>2.3566827697262479E-2</v>
      </c>
      <c r="Y32" s="15">
        <f t="shared" ref="Y32" si="84">AVERAGE(Y29:Y31)</f>
        <v>2.3566827697262479E-2</v>
      </c>
      <c r="Z32" s="15">
        <f t="shared" ref="Z32" si="85">AVERAGE(Z29:Z31)</f>
        <v>2.8582930756843778E-2</v>
      </c>
      <c r="AA32" s="15">
        <f t="shared" ref="AA32" si="86">AVERAGE(AA29:AA31)</f>
        <v>2.8582930756843778E-2</v>
      </c>
      <c r="AB32" s="15">
        <f t="shared" ref="AB32" si="87">AVERAGE(AB29:AB31)</f>
        <v>3.3027375201288227E-2</v>
      </c>
      <c r="AC32" s="15">
        <f t="shared" ref="AC32" si="88">AVERAGE(AC29:AC31)</f>
        <v>4.1916264090177124E-2</v>
      </c>
      <c r="AD32" s="15">
        <f t="shared" ref="AD32" si="89">AVERAGE(AD29:AD31)</f>
        <v>4.1916264090177124E-2</v>
      </c>
      <c r="AE32" s="15">
        <f t="shared" ref="AE32" si="90">AVERAGE(AE29:AE31)</f>
        <v>2.8011272141706924E-2</v>
      </c>
      <c r="AF32" s="15">
        <f t="shared" ref="AF32" si="91">AVERAGE(AF29:AF31)</f>
        <v>2.3566827697262479E-2</v>
      </c>
      <c r="AG32" s="15">
        <f t="shared" ref="AG32" si="92">AVERAGE(AG29:AG31)</f>
        <v>2.3566827697262479E-2</v>
      </c>
      <c r="AH32" s="15">
        <f t="shared" ref="AH32" si="93">AVERAGE(AH29:AH31)</f>
        <v>6.5466988727858291E-2</v>
      </c>
    </row>
    <row r="33" spans="2:34" x14ac:dyDescent="0.35">
      <c r="B33" s="15">
        <v>1</v>
      </c>
      <c r="C33" s="138">
        <v>2</v>
      </c>
      <c r="D33" s="138">
        <v>30</v>
      </c>
      <c r="E33" s="163">
        <f>'humedad libre sec nat'!E26/('humedad a tiempo t Sec nat'!$E26-'masa secado al natural'!$AK26)</f>
        <v>1</v>
      </c>
      <c r="F33" s="163">
        <f>'humedad libre sec nat'!F26/('humedad a tiempo t Sec nat'!$E26-'masa secado al natural'!$AK26)</f>
        <v>0.84146341463414642</v>
      </c>
      <c r="G33" s="163">
        <f>'humedad libre sec nat'!G26/('humedad a tiempo t Sec nat'!$E26-'masa secado al natural'!$AK26)</f>
        <v>0.64634146341463405</v>
      </c>
      <c r="H33" s="163">
        <f>'humedad libre sec nat'!H26/('humedad a tiempo t Sec nat'!$E26-'masa secado al natural'!$AK26)</f>
        <v>0.48780487804878053</v>
      </c>
      <c r="I33" s="163">
        <f>'humedad libre sec nat'!I26/('humedad a tiempo t Sec nat'!$E26-'masa secado al natural'!$AK26)</f>
        <v>0.25609756097560976</v>
      </c>
      <c r="J33" s="163">
        <f>'humedad libre sec nat'!J26/('humedad a tiempo t Sec nat'!$E26-'masa secado al natural'!$AK26)</f>
        <v>0.23170731707317072</v>
      </c>
      <c r="K33" s="163">
        <f>'humedad libre sec nat'!K26/('humedad a tiempo t Sec nat'!$E26-'masa secado al natural'!$AK26)</f>
        <v>0.20731707317073167</v>
      </c>
      <c r="L33" s="163">
        <f>'humedad libre sec nat'!L26/('humedad a tiempo t Sec nat'!$E26-'masa secado al natural'!$AK26)</f>
        <v>0.20731707317073167</v>
      </c>
      <c r="M33" s="163">
        <f>'humedad libre sec nat'!M26/('humedad a tiempo t Sec nat'!$E26-'masa secado al natural'!$AK26)</f>
        <v>0.1951219512195122</v>
      </c>
      <c r="N33" s="163">
        <f>'humedad libre sec nat'!N26/('humedad a tiempo t Sec nat'!$E26-'masa secado al natural'!$AK26)</f>
        <v>0.14634146341463411</v>
      </c>
      <c r="O33" s="163">
        <f>'humedad libre sec nat'!O26/('humedad a tiempo t Sec nat'!$E26-'masa secado al natural'!$AK26)</f>
        <v>0.12195121951219519</v>
      </c>
      <c r="P33" s="163">
        <f>'humedad libre sec nat'!P26/('humedad a tiempo t Sec nat'!$E26-'masa secado al natural'!$AK26)</f>
        <v>9.7560975609756129E-2</v>
      </c>
      <c r="Q33" s="163">
        <f>'humedad libre sec nat'!Q26/('humedad a tiempo t Sec nat'!$E26-'masa secado al natural'!$AK26)</f>
        <v>4.8780487804878037E-2</v>
      </c>
      <c r="R33" s="163">
        <f>'humedad libre sec nat'!R26/('humedad a tiempo t Sec nat'!$E26-'masa secado al natural'!$AK26)</f>
        <v>3.6585365853658569E-2</v>
      </c>
      <c r="S33" s="163">
        <f>'humedad libre sec nat'!S26/('humedad a tiempo t Sec nat'!$E26-'masa secado al natural'!$AK26)</f>
        <v>3.6585365853658569E-2</v>
      </c>
      <c r="T33" s="163">
        <f>'humedad libre sec nat'!T26/('humedad a tiempo t Sec nat'!$E26-'masa secado al natural'!$AK26)</f>
        <v>7.3170731707317083E-2</v>
      </c>
      <c r="U33" s="163">
        <f>'humedad libre sec nat'!U26/('humedad a tiempo t Sec nat'!$E26-'masa secado al natural'!$AK26)</f>
        <v>4.8780487804878037E-2</v>
      </c>
      <c r="V33" s="163">
        <f>'humedad libre sec nat'!V26/('humedad a tiempo t Sec nat'!$E26-'masa secado al natural'!$AK26)</f>
        <v>6.0975609756097622E-2</v>
      </c>
      <c r="W33" s="163">
        <f>'humedad libre sec nat'!W26/('humedad a tiempo t Sec nat'!$E26-'masa secado al natural'!$AK26)</f>
        <v>0</v>
      </c>
      <c r="X33" s="163">
        <f>'humedad libre sec nat'!X26/('humedad a tiempo t Sec nat'!$E26-'masa secado al natural'!$AK26)</f>
        <v>0</v>
      </c>
      <c r="Y33" s="163">
        <f>'humedad libre sec nat'!Y26/('humedad a tiempo t Sec nat'!$E26-'masa secado al natural'!$AK26)</f>
        <v>1.2195121951219523E-2</v>
      </c>
      <c r="Z33" s="163">
        <f>'humedad libre sec nat'!Z26/('humedad a tiempo t Sec nat'!$E26-'masa secado al natural'!$AK26)</f>
        <v>2.4390243902438994E-2</v>
      </c>
      <c r="AA33" s="163">
        <f>'humedad libre sec nat'!AA26/('humedad a tiempo t Sec nat'!$E26-'masa secado al natural'!$AK26)</f>
        <v>2.4390243902438994E-2</v>
      </c>
      <c r="AB33" s="163">
        <f>'humedad libre sec nat'!AB26/('humedad a tiempo t Sec nat'!$E26-'masa secado al natural'!$AK26)</f>
        <v>2.4390243902438994E-2</v>
      </c>
      <c r="AC33" s="163">
        <f>'humedad libre sec nat'!AC26/('humedad a tiempo t Sec nat'!$E26-'masa secado al natural'!$AK26)</f>
        <v>3.6585365853658569E-2</v>
      </c>
      <c r="AD33" s="163">
        <f>'humedad libre sec nat'!AD26/('humedad a tiempo t Sec nat'!$E26-'masa secado al natural'!$AK26)</f>
        <v>3.6585365853658569E-2</v>
      </c>
      <c r="AE33" s="163">
        <f>'humedad libre sec nat'!AE26/('humedad a tiempo t Sec nat'!$E26-'masa secado al natural'!$AK26)</f>
        <v>3.6585365853658569E-2</v>
      </c>
      <c r="AF33" s="163">
        <f>'humedad libre sec nat'!AF26/('humedad a tiempo t Sec nat'!$E26-'masa secado al natural'!$AK26)</f>
        <v>1.2195121951219523E-2</v>
      </c>
      <c r="AG33" s="163">
        <f>'humedad libre sec nat'!AG26/('humedad a tiempo t Sec nat'!$E26-'masa secado al natural'!$AK26)</f>
        <v>0</v>
      </c>
      <c r="AH33" s="163">
        <f>'humedad libre sec nat'!AH26/('humedad a tiempo t Sec nat'!$E26-'masa secado al natural'!$AK26)</f>
        <v>4.8780487804878037E-2</v>
      </c>
    </row>
    <row r="34" spans="2:34" x14ac:dyDescent="0.35">
      <c r="B34" s="15">
        <v>2</v>
      </c>
      <c r="C34" s="138">
        <v>2</v>
      </c>
      <c r="D34" s="138">
        <v>30</v>
      </c>
      <c r="E34" s="163">
        <f>'humedad libre sec nat'!E27/('humedad a tiempo t Sec nat'!$E27-'masa secado al natural'!$AK27)</f>
        <v>1</v>
      </c>
      <c r="F34" s="163">
        <f>'humedad libre sec nat'!F27/('humedad a tiempo t Sec nat'!$E27-'masa secado al natural'!$AK27)</f>
        <v>0.82926829268292679</v>
      </c>
      <c r="G34" s="163">
        <f>'humedad libre sec nat'!G27/('humedad a tiempo t Sec nat'!$E27-'masa secado al natural'!$AK27)</f>
        <v>0.65853658536585358</v>
      </c>
      <c r="H34" s="163">
        <f>'humedad libre sec nat'!H27/('humedad a tiempo t Sec nat'!$E27-'masa secado al natural'!$AK27)</f>
        <v>0.48780487804878048</v>
      </c>
      <c r="I34" s="163">
        <f>'humedad libre sec nat'!I27/('humedad a tiempo t Sec nat'!$E27-'masa secado al natural'!$AK27)</f>
        <v>0.42682926829268292</v>
      </c>
      <c r="J34" s="163">
        <f>'humedad libre sec nat'!J27/('humedad a tiempo t Sec nat'!$E27-'masa secado al natural'!$AK27)</f>
        <v>0.35365853658536589</v>
      </c>
      <c r="K34" s="163">
        <f>'humedad libre sec nat'!K27/('humedad a tiempo t Sec nat'!$E27-'masa secado al natural'!$AK27)</f>
        <v>0.3048780487804878</v>
      </c>
      <c r="L34" s="163">
        <f>'humedad libre sec nat'!L27/('humedad a tiempo t Sec nat'!$E27-'masa secado al natural'!$AK27)</f>
        <v>0.24390243902439024</v>
      </c>
      <c r="M34" s="163">
        <f>'humedad libre sec nat'!M27/('humedad a tiempo t Sec nat'!$E27-'masa secado al natural'!$AK27)</f>
        <v>0.19512195121951226</v>
      </c>
      <c r="N34" s="163">
        <f>'humedad libre sec nat'!N27/('humedad a tiempo t Sec nat'!$E27-'masa secado al natural'!$AK27)</f>
        <v>0.14634146341463417</v>
      </c>
      <c r="O34" s="163">
        <f>'humedad libre sec nat'!O27/('humedad a tiempo t Sec nat'!$E27-'masa secado al natural'!$AK27)</f>
        <v>0.13414634146341473</v>
      </c>
      <c r="P34" s="163">
        <f>'humedad libre sec nat'!P27/('humedad a tiempo t Sec nat'!$E27-'masa secado al natural'!$AK27)</f>
        <v>0.15853658536585366</v>
      </c>
      <c r="Q34" s="163">
        <f>'humedad libre sec nat'!Q27/('humedad a tiempo t Sec nat'!$E27-'masa secado al natural'!$AK27)</f>
        <v>4.8780487804878092E-2</v>
      </c>
      <c r="R34" s="163">
        <f>'humedad libre sec nat'!R27/('humedad a tiempo t Sec nat'!$E27-'masa secado al natural'!$AK27)</f>
        <v>4.8780487804878092E-2</v>
      </c>
      <c r="S34" s="163">
        <f>'humedad libre sec nat'!S27/('humedad a tiempo t Sec nat'!$E27-'masa secado al natural'!$AK27)</f>
        <v>2.4390243902439046E-2</v>
      </c>
      <c r="T34" s="163">
        <f>'humedad libre sec nat'!T27/('humedad a tiempo t Sec nat'!$E27-'masa secado al natural'!$AK27)</f>
        <v>8.5365853658536606E-2</v>
      </c>
      <c r="U34" s="163">
        <f>'humedad libre sec nat'!U27/('humedad a tiempo t Sec nat'!$E27-'masa secado al natural'!$AK27)</f>
        <v>3.6585365853658569E-2</v>
      </c>
      <c r="V34" s="163">
        <f>'humedad libre sec nat'!V27/('humedad a tiempo t Sec nat'!$E27-'masa secado al natural'!$AK27)</f>
        <v>3.6585365853658569E-2</v>
      </c>
      <c r="W34" s="163">
        <f>'humedad libre sec nat'!W27/('humedad a tiempo t Sec nat'!$E27-'masa secado al natural'!$AK27)</f>
        <v>3.6585365853658569E-2</v>
      </c>
      <c r="X34" s="163">
        <f>'humedad libre sec nat'!X27/('humedad a tiempo t Sec nat'!$E27-'masa secado al natural'!$AK27)</f>
        <v>3.6585365853658569E-2</v>
      </c>
      <c r="Y34" s="163">
        <f>'humedad libre sec nat'!Y27/('humedad a tiempo t Sec nat'!$E27-'masa secado al natural'!$AK27)</f>
        <v>2.4390243902439046E-2</v>
      </c>
      <c r="Z34" s="163">
        <f>'humedad libre sec nat'!Z27/('humedad a tiempo t Sec nat'!$E27-'masa secado al natural'!$AK27)</f>
        <v>3.6585365853658569E-2</v>
      </c>
      <c r="AA34" s="163">
        <f>'humedad libre sec nat'!AA27/('humedad a tiempo t Sec nat'!$E27-'masa secado al natural'!$AK27)</f>
        <v>2.4390243902439046E-2</v>
      </c>
      <c r="AB34" s="163">
        <f>'humedad libre sec nat'!AB27/('humedad a tiempo t Sec nat'!$E27-'masa secado al natural'!$AK27)</f>
        <v>2.4390243902439046E-2</v>
      </c>
      <c r="AC34" s="163">
        <f>'humedad libre sec nat'!AC27/('humedad a tiempo t Sec nat'!$E27-'masa secado al natural'!$AK27)</f>
        <v>3.6585365853658569E-2</v>
      </c>
      <c r="AD34" s="163">
        <f>'humedad libre sec nat'!AD27/('humedad a tiempo t Sec nat'!$E27-'masa secado al natural'!$AK27)</f>
        <v>3.6585365853658569E-2</v>
      </c>
      <c r="AE34" s="163">
        <f>'humedad libre sec nat'!AE27/('humedad a tiempo t Sec nat'!$E27-'masa secado al natural'!$AK27)</f>
        <v>2.4390243902439046E-2</v>
      </c>
      <c r="AF34" s="163">
        <f>'humedad libre sec nat'!AF27/('humedad a tiempo t Sec nat'!$E27-'masa secado al natural'!$AK27)</f>
        <v>0</v>
      </c>
      <c r="AG34" s="163">
        <f>'humedad libre sec nat'!AG27/('humedad a tiempo t Sec nat'!$E27-'masa secado al natural'!$AK27)</f>
        <v>1.2195121951219523E-2</v>
      </c>
      <c r="AH34" s="163">
        <f>'humedad libre sec nat'!AH27/('humedad a tiempo t Sec nat'!$E27-'masa secado al natural'!$AK27)</f>
        <v>2.4390243902439046E-2</v>
      </c>
    </row>
    <row r="35" spans="2:34" x14ac:dyDescent="0.35">
      <c r="B35" s="15">
        <v>3</v>
      </c>
      <c r="C35" s="138">
        <v>2</v>
      </c>
      <c r="D35" s="138">
        <v>30</v>
      </c>
      <c r="E35" s="163">
        <f>'humedad libre sec nat'!E28/('humedad a tiempo t Sec nat'!$E28-'masa secado al natural'!$AK28)</f>
        <v>1</v>
      </c>
      <c r="F35" s="163">
        <f>'humedad libre sec nat'!F28/('humedad a tiempo t Sec nat'!$E28-'masa secado al natural'!$AK28)</f>
        <v>0.82191780821917804</v>
      </c>
      <c r="G35" s="163">
        <f>'humedad libre sec nat'!G28/('humedad a tiempo t Sec nat'!$E28-'masa secado al natural'!$AK28)</f>
        <v>0.65753424657534232</v>
      </c>
      <c r="H35" s="163">
        <f>'humedad libre sec nat'!H28/('humedad a tiempo t Sec nat'!$E28-'masa secado al natural'!$AK28)</f>
        <v>0.47945205479452063</v>
      </c>
      <c r="I35" s="163">
        <f>'humedad libre sec nat'!I28/('humedad a tiempo t Sec nat'!$E28-'masa secado al natural'!$AK28)</f>
        <v>0.45205479452054803</v>
      </c>
      <c r="J35" s="163">
        <f>'humedad libre sec nat'!J28/('humedad a tiempo t Sec nat'!$E28-'masa secado al natural'!$AK28)</f>
        <v>0.41095890410958913</v>
      </c>
      <c r="K35" s="163">
        <f>'humedad libre sec nat'!K28/('humedad a tiempo t Sec nat'!$E28-'masa secado al natural'!$AK28)</f>
        <v>0.38356164383561647</v>
      </c>
      <c r="L35" s="163">
        <f>'humedad libre sec nat'!L28/('humedad a tiempo t Sec nat'!$E28-'masa secado al natural'!$AK28)</f>
        <v>0.34246575342465763</v>
      </c>
      <c r="M35" s="163">
        <f>'humedad libre sec nat'!M28/('humedad a tiempo t Sec nat'!$E28-'masa secado al natural'!$AK28)</f>
        <v>0.30136986301369861</v>
      </c>
      <c r="N35" s="163">
        <f>'humedad libre sec nat'!N28/('humedad a tiempo t Sec nat'!$E28-'masa secado al natural'!$AK28)</f>
        <v>0.24657534246575349</v>
      </c>
      <c r="O35" s="163">
        <f>'humedad libre sec nat'!O28/('humedad a tiempo t Sec nat'!$E28-'masa secado al natural'!$AK28)</f>
        <v>0.23287671232876711</v>
      </c>
      <c r="P35" s="163">
        <f>'humedad libre sec nat'!P28/('humedad a tiempo t Sec nat'!$E28-'masa secado al natural'!$AK28)</f>
        <v>0.19178082191780821</v>
      </c>
      <c r="Q35" s="163">
        <f>'humedad libre sec nat'!Q28/('humedad a tiempo t Sec nat'!$E28-'masa secado al natural'!$AK28)</f>
        <v>0.16438356164383558</v>
      </c>
      <c r="R35" s="163">
        <f>'humedad libre sec nat'!R28/('humedad a tiempo t Sec nat'!$E28-'masa secado al natural'!$AK28)</f>
        <v>0.10958904109589045</v>
      </c>
      <c r="S35" s="163">
        <f>'humedad libre sec nat'!S28/('humedad a tiempo t Sec nat'!$E28-'masa secado al natural'!$AK28)</f>
        <v>0.12328767123287672</v>
      </c>
      <c r="T35" s="163">
        <f>'humedad libre sec nat'!T28/('humedad a tiempo t Sec nat'!$E28-'masa secado al natural'!$AK28)</f>
        <v>0.16438356164383558</v>
      </c>
      <c r="U35" s="163">
        <f>'humedad libre sec nat'!U28/('humedad a tiempo t Sec nat'!$E28-'masa secado al natural'!$AK28)</f>
        <v>0</v>
      </c>
      <c r="V35" s="163">
        <f>'humedad libre sec nat'!V28/('humedad a tiempo t Sec nat'!$E28-'masa secado al natural'!$AK28)</f>
        <v>0</v>
      </c>
      <c r="W35" s="163">
        <f>'humedad libre sec nat'!W28/('humedad a tiempo t Sec nat'!$E28-'masa secado al natural'!$AK28)</f>
        <v>2.7397260273972629E-2</v>
      </c>
      <c r="X35" s="163">
        <f>'humedad libre sec nat'!X28/('humedad a tiempo t Sec nat'!$E28-'masa secado al natural'!$AK28)</f>
        <v>5.4794520547945195E-2</v>
      </c>
      <c r="Y35" s="163">
        <f>'humedad libre sec nat'!Y28/('humedad a tiempo t Sec nat'!$E28-'masa secado al natural'!$AK28)</f>
        <v>5.4794520547945195E-2</v>
      </c>
      <c r="Z35" s="163">
        <f>'humedad libre sec nat'!Z28/('humedad a tiempo t Sec nat'!$E28-'masa secado al natural'!$AK28)</f>
        <v>6.8493150684931517E-2</v>
      </c>
      <c r="AA35" s="163">
        <f>'humedad libre sec nat'!AA28/('humedad a tiempo t Sec nat'!$E28-'masa secado al natural'!$AK28)</f>
        <v>2.7397260273972629E-2</v>
      </c>
      <c r="AB35" s="163">
        <f>'humedad libre sec nat'!AB28/('humedad a tiempo t Sec nat'!$E28-'masa secado al natural'!$AK28)</f>
        <v>1.3698630136986314E-2</v>
      </c>
      <c r="AC35" s="163">
        <f>'humedad libre sec nat'!AC28/('humedad a tiempo t Sec nat'!$E28-'masa secado al natural'!$AK28)</f>
        <v>1.3698630136986314E-2</v>
      </c>
      <c r="AD35" s="163">
        <f>'humedad libre sec nat'!AD28/('humedad a tiempo t Sec nat'!$E28-'masa secado al natural'!$AK28)</f>
        <v>1.3698630136986314E-2</v>
      </c>
      <c r="AE35" s="163">
        <f>'humedad libre sec nat'!AE28/('humedad a tiempo t Sec nat'!$E28-'masa secado al natural'!$AK28)</f>
        <v>0</v>
      </c>
      <c r="AF35" s="163">
        <f>'humedad libre sec nat'!AF28/('humedad a tiempo t Sec nat'!$E28-'masa secado al natural'!$AK28)</f>
        <v>1.3698630136986314E-2</v>
      </c>
      <c r="AG35" s="163">
        <f>'humedad libre sec nat'!AG28/('humedad a tiempo t Sec nat'!$E28-'masa secado al natural'!$AK28)</f>
        <v>1.3698630136986314E-2</v>
      </c>
      <c r="AH35" s="163">
        <f>'humedad libre sec nat'!AH28/('humedad a tiempo t Sec nat'!$E28-'masa secado al natural'!$AK28)</f>
        <v>4.1095890410958943E-2</v>
      </c>
    </row>
    <row r="36" spans="2:34" x14ac:dyDescent="0.35">
      <c r="B36" s="200" t="s">
        <v>128</v>
      </c>
      <c r="C36" s="201"/>
      <c r="D36" s="202"/>
      <c r="E36" s="15">
        <f t="shared" ref="E36" si="94">AVERAGE(E33:E35)</f>
        <v>1</v>
      </c>
      <c r="F36" s="15">
        <f t="shared" ref="F36" si="95">AVERAGE(F33:F35)</f>
        <v>0.83088317184541705</v>
      </c>
      <c r="G36" s="15">
        <f t="shared" ref="G36" si="96">AVERAGE(G33:G35)</f>
        <v>0.65413743178527672</v>
      </c>
      <c r="H36" s="15">
        <f t="shared" ref="H36" si="97">AVERAGE(H33:H35)</f>
        <v>0.48502060363069388</v>
      </c>
      <c r="I36" s="15">
        <f t="shared" ref="I36" si="98">AVERAGE(I33:I35)</f>
        <v>0.37832720792961355</v>
      </c>
      <c r="J36" s="15">
        <f t="shared" ref="J36" si="99">AVERAGE(J33:J35)</f>
        <v>0.33210825258937526</v>
      </c>
      <c r="K36" s="15">
        <f t="shared" ref="K36" si="100">AVERAGE(K33:K35)</f>
        <v>0.29858558859561196</v>
      </c>
      <c r="L36" s="15">
        <f t="shared" ref="L36" si="101">AVERAGE(L33:L35)</f>
        <v>0.26456175520659314</v>
      </c>
      <c r="M36" s="15">
        <f t="shared" ref="M36" si="102">AVERAGE(M33:M35)</f>
        <v>0.23053792181757435</v>
      </c>
      <c r="N36" s="15">
        <f t="shared" ref="N36" si="103">AVERAGE(N33:N35)</f>
        <v>0.1797527564316739</v>
      </c>
      <c r="O36" s="15">
        <f t="shared" ref="O36" si="104">AVERAGE(O33:O35)</f>
        <v>0.16299142443479234</v>
      </c>
      <c r="P36" s="15">
        <f t="shared" ref="P36" si="105">AVERAGE(P33:P35)</f>
        <v>0.14929279429780598</v>
      </c>
      <c r="Q36" s="15">
        <f t="shared" ref="Q36" si="106">AVERAGE(Q33:Q35)</f>
        <v>8.7314845751197231E-2</v>
      </c>
      <c r="R36" s="15">
        <f t="shared" ref="R36" si="107">AVERAGE(R33:R35)</f>
        <v>6.4984964918142374E-2</v>
      </c>
      <c r="S36" s="15">
        <f t="shared" ref="S36" si="108">AVERAGE(S33:S35)</f>
        <v>6.1421093662991443E-2</v>
      </c>
      <c r="T36" s="15">
        <f t="shared" ref="T36" si="109">AVERAGE(T33:T35)</f>
        <v>0.10764004900322977</v>
      </c>
      <c r="U36" s="15">
        <f t="shared" ref="U36" si="110">AVERAGE(U33:U35)</f>
        <v>2.8455284552845534E-2</v>
      </c>
      <c r="V36" s="15">
        <f t="shared" ref="V36" si="111">AVERAGE(V33:V35)</f>
        <v>3.2520325203252064E-2</v>
      </c>
      <c r="W36" s="15">
        <f t="shared" ref="W36" si="112">AVERAGE(W33:W35)</f>
        <v>2.1327542042543734E-2</v>
      </c>
      <c r="X36" s="15">
        <f t="shared" ref="X36" si="113">AVERAGE(X33:X35)</f>
        <v>3.0459962133867924E-2</v>
      </c>
      <c r="Y36" s="15">
        <f t="shared" ref="Y36" si="114">AVERAGE(Y33:Y35)</f>
        <v>3.0459962133867924E-2</v>
      </c>
      <c r="Z36" s="15">
        <f t="shared" ref="Z36" si="115">AVERAGE(Z33:Z35)</f>
        <v>4.3156253480343021E-2</v>
      </c>
      <c r="AA36" s="15">
        <f t="shared" ref="AA36" si="116">AVERAGE(AA33:AA35)</f>
        <v>2.5392582692950222E-2</v>
      </c>
      <c r="AB36" s="15">
        <f t="shared" ref="AB36" si="117">AVERAGE(AB33:AB35)</f>
        <v>2.0826372647288118E-2</v>
      </c>
      <c r="AC36" s="15">
        <f t="shared" ref="AC36" si="118">AVERAGE(AC33:AC35)</f>
        <v>2.895645394810115E-2</v>
      </c>
      <c r="AD36" s="15">
        <f t="shared" ref="AD36" si="119">AVERAGE(AD33:AD35)</f>
        <v>2.895645394810115E-2</v>
      </c>
      <c r="AE36" s="15">
        <f t="shared" ref="AE36" si="120">AVERAGE(AE33:AE35)</f>
        <v>2.0325203252032537E-2</v>
      </c>
      <c r="AF36" s="15">
        <f t="shared" ref="AF36" si="121">AVERAGE(AF33:AF35)</f>
        <v>8.6312506960686125E-3</v>
      </c>
      <c r="AG36" s="15">
        <f t="shared" ref="AG36" si="122">AVERAGE(AG33:AG35)</f>
        <v>8.6312506960686125E-3</v>
      </c>
      <c r="AH36" s="15">
        <f t="shared" ref="AH36" si="123">AVERAGE(AH33:AH35)</f>
        <v>3.808887403942534E-2</v>
      </c>
    </row>
    <row r="37" spans="2:34" x14ac:dyDescent="0.35">
      <c r="B37" s="15">
        <v>1</v>
      </c>
      <c r="C37" s="138">
        <v>3</v>
      </c>
      <c r="D37" s="138">
        <v>30</v>
      </c>
      <c r="E37" s="163">
        <f>'humedad libre sec nat'!E29/('humedad a tiempo t Sec nat'!$E29-'masa secado al natural'!$AK29)</f>
        <v>1</v>
      </c>
      <c r="F37" s="163">
        <f>'humedad libre sec nat'!F29/('humedad a tiempo t Sec nat'!$E29-'masa secado al natural'!$AK29)</f>
        <v>0.79347826086956519</v>
      </c>
      <c r="G37" s="163">
        <f>'humedad libre sec nat'!G29/('humedad a tiempo t Sec nat'!$E29-'masa secado al natural'!$AK29)</f>
        <v>0.58695652173913049</v>
      </c>
      <c r="H37" s="163">
        <f>'humedad libre sec nat'!H29/('humedad a tiempo t Sec nat'!$E29-'masa secado al natural'!$AK29)</f>
        <v>0.36956521739130432</v>
      </c>
      <c r="I37" s="163">
        <f>'humedad libre sec nat'!I29/('humedad a tiempo t Sec nat'!$E29-'masa secado al natural'!$AK29)</f>
        <v>0.33695652173913043</v>
      </c>
      <c r="J37" s="163">
        <f>'humedad libre sec nat'!J29/('humedad a tiempo t Sec nat'!$E29-'masa secado al natural'!$AK29)</f>
        <v>0.26086956521739124</v>
      </c>
      <c r="K37" s="163">
        <f>'humedad libre sec nat'!K29/('humedad a tiempo t Sec nat'!$E29-'masa secado al natural'!$AK29)</f>
        <v>0.20652173913043476</v>
      </c>
      <c r="L37" s="163">
        <f>'humedad libre sec nat'!L29/('humedad a tiempo t Sec nat'!$E29-'masa secado al natural'!$AK29)</f>
        <v>0.16304347826086957</v>
      </c>
      <c r="M37" s="163">
        <f>'humedad libre sec nat'!M29/('humedad a tiempo t Sec nat'!$E29-'masa secado al natural'!$AK29)</f>
        <v>0.10869565217391305</v>
      </c>
      <c r="N37" s="163">
        <f>'humedad libre sec nat'!N29/('humedad a tiempo t Sec nat'!$E29-'masa secado al natural'!$AK29)</f>
        <v>9.7826086956521729E-2</v>
      </c>
      <c r="O37" s="163">
        <f>'humedad libre sec nat'!O29/('humedad a tiempo t Sec nat'!$E29-'masa secado al natural'!$AK29)</f>
        <v>7.6086956521739108E-2</v>
      </c>
      <c r="P37" s="163">
        <f>'humedad libre sec nat'!P29/('humedad a tiempo t Sec nat'!$E29-'masa secado al natural'!$AK29)</f>
        <v>6.5217391304347797E-2</v>
      </c>
      <c r="Q37" s="163">
        <f>'humedad libre sec nat'!Q29/('humedad a tiempo t Sec nat'!$E29-'masa secado al natural'!$AK29)</f>
        <v>5.4347826086956527E-2</v>
      </c>
      <c r="R37" s="163">
        <f>'humedad libre sec nat'!R29/('humedad a tiempo t Sec nat'!$E29-'masa secado al natural'!$AK29)</f>
        <v>6.5217391304347797E-2</v>
      </c>
      <c r="S37" s="163">
        <f>'humedad libre sec nat'!S29/('humedad a tiempo t Sec nat'!$E29-'masa secado al natural'!$AK29)</f>
        <v>5.4347826086956527E-2</v>
      </c>
      <c r="T37" s="163">
        <f>'humedad libre sec nat'!T29/('humedad a tiempo t Sec nat'!$E29-'masa secado al natural'!$AK29)</f>
        <v>0.10869565217391305</v>
      </c>
      <c r="U37" s="163">
        <f>'humedad libre sec nat'!U29/('humedad a tiempo t Sec nat'!$E29-'masa secado al natural'!$AK29)</f>
        <v>0</v>
      </c>
      <c r="V37" s="163">
        <f>'humedad libre sec nat'!V29/('humedad a tiempo t Sec nat'!$E29-'masa secado al natural'!$AK29)</f>
        <v>0</v>
      </c>
      <c r="W37" s="163">
        <f>'humedad libre sec nat'!W29/('humedad a tiempo t Sec nat'!$E29-'masa secado al natural'!$AK29)</f>
        <v>1.0869565217391266E-2</v>
      </c>
      <c r="X37" s="163">
        <f>'humedad libre sec nat'!X29/('humedad a tiempo t Sec nat'!$E29-'masa secado al natural'!$AK29)</f>
        <v>3.2608695652173898E-2</v>
      </c>
      <c r="Y37" s="163">
        <f>'humedad libre sec nat'!Y29/('humedad a tiempo t Sec nat'!$E29-'masa secado al natural'!$AK29)</f>
        <v>6.5217391304347797E-2</v>
      </c>
      <c r="Z37" s="163">
        <f>'humedad libre sec nat'!Z29/('humedad a tiempo t Sec nat'!$E29-'masa secado al natural'!$AK29)</f>
        <v>8.6956521739130418E-2</v>
      </c>
      <c r="AA37" s="163">
        <f>'humedad libre sec nat'!AA29/('humedad a tiempo t Sec nat'!$E29-'masa secado al natural'!$AK29)</f>
        <v>8.6956521739130418E-2</v>
      </c>
      <c r="AB37" s="163">
        <f>'humedad libre sec nat'!AB29/('humedad a tiempo t Sec nat'!$E29-'masa secado al natural'!$AK29)</f>
        <v>5.4347826086956527E-2</v>
      </c>
      <c r="AC37" s="163">
        <f>'humedad libre sec nat'!AC29/('humedad a tiempo t Sec nat'!$E29-'masa secado al natural'!$AK29)</f>
        <v>4.3478260869565209E-2</v>
      </c>
      <c r="AD37" s="163">
        <f>'humedad libre sec nat'!AD29/('humedad a tiempo t Sec nat'!$E29-'masa secado al natural'!$AK29)</f>
        <v>4.3478260869565209E-2</v>
      </c>
      <c r="AE37" s="163">
        <f>'humedad libre sec nat'!AE29/('humedad a tiempo t Sec nat'!$E29-'masa secado al natural'!$AK29)</f>
        <v>5.4347826086956527E-2</v>
      </c>
      <c r="AF37" s="163">
        <f>'humedad libre sec nat'!AF29/('humedad a tiempo t Sec nat'!$E29-'masa secado al natural'!$AK29)</f>
        <v>5.4347826086956527E-2</v>
      </c>
      <c r="AG37" s="163">
        <f>'humedad libre sec nat'!AG29/('humedad a tiempo t Sec nat'!$E29-'masa secado al natural'!$AK29)</f>
        <v>6.5217391304347797E-2</v>
      </c>
      <c r="AH37" s="163">
        <f>'humedad libre sec nat'!AH29/('humedad a tiempo t Sec nat'!$E29-'masa secado al natural'!$AK29)</f>
        <v>8.6956521739130418E-2</v>
      </c>
    </row>
    <row r="38" spans="2:34" x14ac:dyDescent="0.35">
      <c r="B38" s="15">
        <v>2</v>
      </c>
      <c r="C38" s="138">
        <v>3</v>
      </c>
      <c r="D38" s="138">
        <v>30</v>
      </c>
      <c r="E38" s="163">
        <f>'humedad libre sec nat'!E30/('humedad a tiempo t Sec nat'!$E30-'masa secado al natural'!$AK30)</f>
        <v>1</v>
      </c>
      <c r="F38" s="163">
        <f>'humedad libre sec nat'!F30/('humedad a tiempo t Sec nat'!$E30-'masa secado al natural'!$AK30)</f>
        <v>0.77777777777777768</v>
      </c>
      <c r="G38" s="163">
        <f>'humedad libre sec nat'!G30/('humedad a tiempo t Sec nat'!$E30-'masa secado al natural'!$AK30)</f>
        <v>0.55555555555555558</v>
      </c>
      <c r="H38" s="163">
        <f>'humedad libre sec nat'!H30/('humedad a tiempo t Sec nat'!$E30-'masa secado al natural'!$AK30)</f>
        <v>0.34567901234567905</v>
      </c>
      <c r="I38" s="163">
        <f>'humedad libre sec nat'!I30/('humedad a tiempo t Sec nat'!$E30-'masa secado al natural'!$AK30)</f>
        <v>0.33333333333333331</v>
      </c>
      <c r="J38" s="163">
        <f>'humedad libre sec nat'!J30/('humedad a tiempo t Sec nat'!$E30-'masa secado al natural'!$AK30)</f>
        <v>0.32098765432098769</v>
      </c>
      <c r="K38" s="163">
        <f>'humedad libre sec nat'!K30/('humedad a tiempo t Sec nat'!$E30-'masa secado al natural'!$AK30)</f>
        <v>0.28395061728395066</v>
      </c>
      <c r="L38" s="163">
        <f>'humedad libre sec nat'!L30/('humedad a tiempo t Sec nat'!$E30-'masa secado al natural'!$AK30)</f>
        <v>0.23456790123456792</v>
      </c>
      <c r="M38" s="163">
        <f>'humedad libre sec nat'!M30/('humedad a tiempo t Sec nat'!$E30-'masa secado al natural'!$AK30)</f>
        <v>0.20987654320987653</v>
      </c>
      <c r="N38" s="163">
        <f>'humedad libre sec nat'!N30/('humedad a tiempo t Sec nat'!$E30-'masa secado al natural'!$AK30)</f>
        <v>0.16049382716049387</v>
      </c>
      <c r="O38" s="163">
        <f>'humedad libre sec nat'!O30/('humedad a tiempo t Sec nat'!$E30-'masa secado al natural'!$AK30)</f>
        <v>0.12345679012345684</v>
      </c>
      <c r="P38" s="163">
        <f>'humedad libre sec nat'!P30/('humedad a tiempo t Sec nat'!$E30-'masa secado al natural'!$AK30)</f>
        <v>9.8765432098765468E-2</v>
      </c>
      <c r="Q38" s="163">
        <f>'humedad libre sec nat'!Q30/('humedad a tiempo t Sec nat'!$E30-'masa secado al natural'!$AK30)</f>
        <v>9.8765432098765468E-2</v>
      </c>
      <c r="R38" s="163">
        <f>'humedad libre sec nat'!R30/('humedad a tiempo t Sec nat'!$E30-'masa secado al natural'!$AK30)</f>
        <v>7.4074074074074098E-2</v>
      </c>
      <c r="S38" s="163">
        <f>'humedad libre sec nat'!S30/('humedad a tiempo t Sec nat'!$E30-'masa secado al natural'!$AK30)</f>
        <v>6.1728395061728399E-2</v>
      </c>
      <c r="T38" s="163">
        <f>'humedad libre sec nat'!T30/('humedad a tiempo t Sec nat'!$E30-'masa secado al natural'!$AK30)</f>
        <v>8.6419753086419721E-2</v>
      </c>
      <c r="U38" s="163">
        <f>'humedad libre sec nat'!U30/('humedad a tiempo t Sec nat'!$E30-'masa secado al natural'!$AK30)</f>
        <v>1.234567901234569E-2</v>
      </c>
      <c r="V38" s="163">
        <f>'humedad libre sec nat'!V30/('humedad a tiempo t Sec nat'!$E30-'masa secado al natural'!$AK30)</f>
        <v>1.234567901234569E-2</v>
      </c>
      <c r="W38" s="163">
        <f>'humedad libre sec nat'!W30/('humedad a tiempo t Sec nat'!$E30-'masa secado al natural'!$AK30)</f>
        <v>1.234567901234569E-2</v>
      </c>
      <c r="X38" s="163">
        <f>'humedad libre sec nat'!X30/('humedad a tiempo t Sec nat'!$E30-'masa secado al natural'!$AK30)</f>
        <v>0</v>
      </c>
      <c r="Y38" s="163">
        <f>'humedad libre sec nat'!Y30/('humedad a tiempo t Sec nat'!$E30-'masa secado al natural'!$AK30)</f>
        <v>1.234567901234569E-2</v>
      </c>
      <c r="Z38" s="163">
        <f>'humedad libre sec nat'!Z30/('humedad a tiempo t Sec nat'!$E30-'masa secado al natural'!$AK30)</f>
        <v>3.703703703703707E-2</v>
      </c>
      <c r="AA38" s="163">
        <f>'humedad libre sec nat'!AA30/('humedad a tiempo t Sec nat'!$E30-'masa secado al natural'!$AK30)</f>
        <v>3.703703703703707E-2</v>
      </c>
      <c r="AB38" s="163">
        <f>'humedad libre sec nat'!AB30/('humedad a tiempo t Sec nat'!$E30-'masa secado al natural'!$AK30)</f>
        <v>3.703703703703707E-2</v>
      </c>
      <c r="AC38" s="163">
        <f>'humedad libre sec nat'!AC30/('humedad a tiempo t Sec nat'!$E30-'masa secado al natural'!$AK30)</f>
        <v>2.4691358024691381E-2</v>
      </c>
      <c r="AD38" s="163">
        <f>'humedad libre sec nat'!AD30/('humedad a tiempo t Sec nat'!$E30-'masa secado al natural'!$AK30)</f>
        <v>2.4691358024691381E-2</v>
      </c>
      <c r="AE38" s="163">
        <f>'humedad libre sec nat'!AE30/('humedad a tiempo t Sec nat'!$E30-'masa secado al natural'!$AK30)</f>
        <v>2.4691358024691381E-2</v>
      </c>
      <c r="AF38" s="163">
        <f>'humedad libre sec nat'!AF30/('humedad a tiempo t Sec nat'!$E30-'masa secado al natural'!$AK30)</f>
        <v>2.4691358024691381E-2</v>
      </c>
      <c r="AG38" s="163">
        <f>'humedad libre sec nat'!AG30/('humedad a tiempo t Sec nat'!$E30-'masa secado al natural'!$AK30)</f>
        <v>2.4691358024691381E-2</v>
      </c>
      <c r="AH38" s="163">
        <f>'humedad libre sec nat'!AH30/('humedad a tiempo t Sec nat'!$E30-'masa secado al natural'!$AK30)</f>
        <v>4.9382716049382706E-2</v>
      </c>
    </row>
    <row r="39" spans="2:34" x14ac:dyDescent="0.35">
      <c r="B39" s="15">
        <v>3</v>
      </c>
      <c r="C39" s="138">
        <v>3</v>
      </c>
      <c r="D39" s="138">
        <v>30</v>
      </c>
      <c r="E39" s="163">
        <f>'humedad libre sec nat'!E31/('humedad a tiempo t Sec nat'!$E31-'masa secado al natural'!$AK31)</f>
        <v>1</v>
      </c>
      <c r="F39" s="163">
        <f>'humedad libre sec nat'!F31/('humedad a tiempo t Sec nat'!$E31-'masa secado al natural'!$AK31)</f>
        <v>0.79761904761904767</v>
      </c>
      <c r="G39" s="163">
        <f>'humedad libre sec nat'!G31/('humedad a tiempo t Sec nat'!$E31-'masa secado al natural'!$AK31)</f>
        <v>0.51190476190476186</v>
      </c>
      <c r="H39" s="163">
        <f>'humedad libre sec nat'!H31/('humedad a tiempo t Sec nat'!$E31-'masa secado al natural'!$AK31)</f>
        <v>0.32142857142857134</v>
      </c>
      <c r="I39" s="163">
        <f>'humedad libre sec nat'!I31/('humedad a tiempo t Sec nat'!$E31-'masa secado al natural'!$AK31)</f>
        <v>0.29761904761904751</v>
      </c>
      <c r="J39" s="163">
        <f>'humedad libre sec nat'!J31/('humedad a tiempo t Sec nat'!$E31-'masa secado al natural'!$AK31)</f>
        <v>0.25</v>
      </c>
      <c r="K39" s="163">
        <f>'humedad libre sec nat'!K31/('humedad a tiempo t Sec nat'!$E31-'masa secado al natural'!$AK31)</f>
        <v>0.2023809523809523</v>
      </c>
      <c r="L39" s="163">
        <f>'humedad libre sec nat'!L31/('humedad a tiempo t Sec nat'!$E31-'masa secado al natural'!$AK31)</f>
        <v>0.13095238095238096</v>
      </c>
      <c r="M39" s="163">
        <f>'humedad libre sec nat'!M31/('humedad a tiempo t Sec nat'!$E31-'masa secado al natural'!$AK31)</f>
        <v>9.5238095238095205E-2</v>
      </c>
      <c r="N39" s="163">
        <f>'humedad libre sec nat'!N31/('humedad a tiempo t Sec nat'!$E31-'masa secado al natural'!$AK31)</f>
        <v>7.1428571428571425E-2</v>
      </c>
      <c r="O39" s="163">
        <f>'humedad libre sec nat'!O31/('humedad a tiempo t Sec nat'!$E31-'masa secado al natural'!$AK31)</f>
        <v>8.3333333333333287E-2</v>
      </c>
      <c r="P39" s="163">
        <f>'humedad libre sec nat'!P31/('humedad a tiempo t Sec nat'!$E31-'masa secado al natural'!$AK31)</f>
        <v>7.1428571428571425E-2</v>
      </c>
      <c r="Q39" s="163">
        <f>'humedad libre sec nat'!Q31/('humedad a tiempo t Sec nat'!$E31-'masa secado al natural'!$AK31)</f>
        <v>5.9523809523809514E-2</v>
      </c>
      <c r="R39" s="163">
        <f>'humedad libre sec nat'!R31/('humedad a tiempo t Sec nat'!$E31-'masa secado al natural'!$AK31)</f>
        <v>8.3333333333333287E-2</v>
      </c>
      <c r="S39" s="163">
        <f>'humedad libre sec nat'!S31/('humedad a tiempo t Sec nat'!$E31-'masa secado al natural'!$AK31)</f>
        <v>3.5714285714285691E-2</v>
      </c>
      <c r="T39" s="163">
        <f>'humedad libre sec nat'!T31/('humedad a tiempo t Sec nat'!$E31-'masa secado al natural'!$AK31)</f>
        <v>0.11904761904761897</v>
      </c>
      <c r="U39" s="163">
        <f>'humedad libre sec nat'!U31/('humedad a tiempo t Sec nat'!$E31-'masa secado al natural'!$AK31)</f>
        <v>4.7619047619047603E-2</v>
      </c>
      <c r="V39" s="163">
        <f>'humedad libre sec nat'!V31/('humedad a tiempo t Sec nat'!$E31-'masa secado al natural'!$AK31)</f>
        <v>2.3809523809523777E-2</v>
      </c>
      <c r="W39" s="163">
        <f>'humedad libre sec nat'!W31/('humedad a tiempo t Sec nat'!$E31-'masa secado al natural'!$AK31)</f>
        <v>1.1904761904761913E-2</v>
      </c>
      <c r="X39" s="163">
        <f>'humedad libre sec nat'!X31/('humedad a tiempo t Sec nat'!$E31-'masa secado al natural'!$AK31)</f>
        <v>0</v>
      </c>
      <c r="Y39" s="163">
        <f>'humedad libre sec nat'!Y31/('humedad a tiempo t Sec nat'!$E31-'masa secado al natural'!$AK31)</f>
        <v>7.1428571428571425E-2</v>
      </c>
      <c r="Z39" s="163">
        <f>'humedad libre sec nat'!Z31/('humedad a tiempo t Sec nat'!$E31-'masa secado al natural'!$AK31)</f>
        <v>9.5238095238095205E-2</v>
      </c>
      <c r="AA39" s="163">
        <f>'humedad libre sec nat'!AA31/('humedad a tiempo t Sec nat'!$E31-'masa secado al natural'!$AK31)</f>
        <v>9.5238095238095205E-2</v>
      </c>
      <c r="AB39" s="163">
        <f>'humedad libre sec nat'!AB31/('humedad a tiempo t Sec nat'!$E31-'masa secado al natural'!$AK31)</f>
        <v>8.3333333333333287E-2</v>
      </c>
      <c r="AC39" s="163">
        <f>'humedad libre sec nat'!AC31/('humedad a tiempo t Sec nat'!$E31-'masa secado al natural'!$AK31)</f>
        <v>8.3333333333333287E-2</v>
      </c>
      <c r="AD39" s="163">
        <f>'humedad libre sec nat'!AD31/('humedad a tiempo t Sec nat'!$E31-'masa secado al natural'!$AK31)</f>
        <v>8.3333333333333287E-2</v>
      </c>
      <c r="AE39" s="163">
        <f>'humedad libre sec nat'!AE31/('humedad a tiempo t Sec nat'!$E31-'masa secado al natural'!$AK31)</f>
        <v>8.3333333333333287E-2</v>
      </c>
      <c r="AF39" s="163">
        <f>'humedad libre sec nat'!AF31/('humedad a tiempo t Sec nat'!$E31-'masa secado al natural'!$AK31)</f>
        <v>7.1428571428571425E-2</v>
      </c>
      <c r="AG39" s="163">
        <f>'humedad libre sec nat'!AG31/('humedad a tiempo t Sec nat'!$E31-'masa secado al natural'!$AK31)</f>
        <v>7.1428571428571425E-2</v>
      </c>
      <c r="AH39" s="163">
        <f>'humedad libre sec nat'!AH31/('humedad a tiempo t Sec nat'!$E31-'masa secado al natural'!$AK31)</f>
        <v>0.10714285714285712</v>
      </c>
    </row>
    <row r="40" spans="2:34" x14ac:dyDescent="0.35">
      <c r="B40" s="200" t="s">
        <v>128</v>
      </c>
      <c r="C40" s="201"/>
      <c r="D40" s="202"/>
      <c r="E40" s="15">
        <f t="shared" ref="E40" si="124">AVERAGE(E37:E39)</f>
        <v>1</v>
      </c>
      <c r="F40" s="15">
        <f t="shared" ref="F40" si="125">AVERAGE(F37:F39)</f>
        <v>0.78962502875546348</v>
      </c>
      <c r="G40" s="15">
        <f t="shared" ref="G40" si="126">AVERAGE(G37:G39)</f>
        <v>0.55147227973314938</v>
      </c>
      <c r="H40" s="15">
        <f t="shared" ref="H40" si="127">AVERAGE(H37:H39)</f>
        <v>0.34555760038851829</v>
      </c>
      <c r="I40" s="15">
        <f t="shared" ref="I40" si="128">AVERAGE(I37:I39)</f>
        <v>0.32263630089717044</v>
      </c>
      <c r="J40" s="15">
        <f t="shared" ref="J40" si="129">AVERAGE(J37:J39)</f>
        <v>0.27728573984612631</v>
      </c>
      <c r="K40" s="15">
        <f t="shared" ref="K40" si="130">AVERAGE(K37:K39)</f>
        <v>0.23095110293177923</v>
      </c>
      <c r="L40" s="15">
        <f t="shared" ref="L40" si="131">AVERAGE(L37:L39)</f>
        <v>0.17618792014927279</v>
      </c>
      <c r="M40" s="15">
        <f t="shared" ref="M40" si="132">AVERAGE(M37:M39)</f>
        <v>0.13793676354062825</v>
      </c>
      <c r="N40" s="15">
        <f t="shared" ref="N40" si="133">AVERAGE(N37:N39)</f>
        <v>0.109916161848529</v>
      </c>
      <c r="O40" s="15">
        <f t="shared" ref="O40" si="134">AVERAGE(O37:O39)</f>
        <v>9.4292359992843078E-2</v>
      </c>
      <c r="P40" s="15">
        <f t="shared" ref="P40" si="135">AVERAGE(P37:P39)</f>
        <v>7.8470464943894896E-2</v>
      </c>
      <c r="Q40" s="15">
        <f t="shared" ref="Q40" si="136">AVERAGE(Q37:Q39)</f>
        <v>7.0879022569843839E-2</v>
      </c>
      <c r="R40" s="15">
        <f t="shared" ref="R40" si="137">AVERAGE(R37:R39)</f>
        <v>7.4208266237251727E-2</v>
      </c>
      <c r="S40" s="15">
        <f t="shared" ref="S40" si="138">AVERAGE(S37:S39)</f>
        <v>5.059683562099021E-2</v>
      </c>
      <c r="T40" s="15">
        <f t="shared" ref="T40" si="139">AVERAGE(T37:T39)</f>
        <v>0.10472100810265057</v>
      </c>
      <c r="U40" s="15">
        <f t="shared" ref="U40" si="140">AVERAGE(U37:U39)</f>
        <v>1.998824221046443E-2</v>
      </c>
      <c r="V40" s="15">
        <f t="shared" ref="V40" si="141">AVERAGE(V37:V39)</f>
        <v>1.2051734273956489E-2</v>
      </c>
      <c r="W40" s="15">
        <f t="shared" ref="W40" si="142">AVERAGE(W37:W39)</f>
        <v>1.1706668711499621E-2</v>
      </c>
      <c r="X40" s="15">
        <f t="shared" ref="X40" si="143">AVERAGE(X37:X39)</f>
        <v>1.0869565217391299E-2</v>
      </c>
      <c r="Y40" s="15">
        <f t="shared" ref="Y40" si="144">AVERAGE(Y37:Y39)</f>
        <v>4.9663880581754971E-2</v>
      </c>
      <c r="Z40" s="15">
        <f t="shared" ref="Z40" si="145">AVERAGE(Z37:Z39)</f>
        <v>7.3077218004754238E-2</v>
      </c>
      <c r="AA40" s="15">
        <f t="shared" ref="AA40" si="146">AVERAGE(AA37:AA39)</f>
        <v>7.3077218004754238E-2</v>
      </c>
      <c r="AB40" s="15">
        <f t="shared" ref="AB40" si="147">AVERAGE(AB37:AB39)</f>
        <v>5.8239398819108966E-2</v>
      </c>
      <c r="AC40" s="15">
        <f t="shared" ref="AC40" si="148">AVERAGE(AC37:AC39)</f>
        <v>5.0500984075863287E-2</v>
      </c>
      <c r="AD40" s="15">
        <f t="shared" ref="AD40" si="149">AVERAGE(AD37:AD39)</f>
        <v>5.0500984075863287E-2</v>
      </c>
      <c r="AE40" s="15">
        <f t="shared" ref="AE40" si="150">AVERAGE(AE37:AE39)</f>
        <v>5.4124172481660404E-2</v>
      </c>
      <c r="AF40" s="15">
        <f t="shared" ref="AF40" si="151">AVERAGE(AF37:AF39)</f>
        <v>5.015591851340645E-2</v>
      </c>
      <c r="AG40" s="15">
        <f t="shared" ref="AG40" si="152">AVERAGE(AG37:AG39)</f>
        <v>5.3779106919203533E-2</v>
      </c>
      <c r="AH40" s="15">
        <f t="shared" ref="AH40" si="153">AVERAGE(AH37:AH39)</f>
        <v>8.1160698310456747E-2</v>
      </c>
    </row>
  </sheetData>
  <mergeCells count="11">
    <mergeCell ref="B20:D20"/>
    <mergeCell ref="E3:AH3"/>
    <mergeCell ref="R1:AH1"/>
    <mergeCell ref="B8:D8"/>
    <mergeCell ref="B12:D12"/>
    <mergeCell ref="B16:D16"/>
    <mergeCell ref="B24:D24"/>
    <mergeCell ref="B28:D28"/>
    <mergeCell ref="B32:D32"/>
    <mergeCell ref="B36:D36"/>
    <mergeCell ref="B40:D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5"/>
  <sheetViews>
    <sheetView topLeftCell="AT1" zoomScale="90" zoomScaleNormal="90" workbookViewId="0">
      <selection activeCell="BC6" sqref="BC6:BC35"/>
    </sheetView>
  </sheetViews>
  <sheetFormatPr baseColWidth="10" defaultRowHeight="14.5" x14ac:dyDescent="0.35"/>
  <cols>
    <col min="2" max="2" width="9.453125" customWidth="1"/>
    <col min="3" max="3" width="9.7265625" style="3" customWidth="1"/>
    <col min="4" max="4" width="9.81640625" style="3" customWidth="1"/>
    <col min="5" max="5" width="4.81640625" customWidth="1"/>
    <col min="6" max="34" width="6.26953125" customWidth="1"/>
  </cols>
  <sheetData>
    <row r="1" spans="1:84" x14ac:dyDescent="0.35">
      <c r="A1" s="5"/>
      <c r="B1" s="6"/>
      <c r="C1" s="7" t="s">
        <v>1</v>
      </c>
      <c r="D1" s="8"/>
      <c r="E1" s="9"/>
      <c r="F1" s="9"/>
      <c r="G1" s="9"/>
      <c r="H1" s="9"/>
      <c r="I1" s="9"/>
      <c r="J1" s="9"/>
      <c r="K1" s="9"/>
      <c r="L1" s="9"/>
      <c r="M1" s="9"/>
      <c r="N1" s="9"/>
      <c r="R1" s="193" t="s">
        <v>135</v>
      </c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</row>
    <row r="2" spans="1:84" x14ac:dyDescent="0.35">
      <c r="B2" s="2"/>
      <c r="C2" s="165" t="s">
        <v>136</v>
      </c>
      <c r="D2" s="166"/>
      <c r="E2" s="167"/>
      <c r="F2" s="167"/>
      <c r="G2" s="167"/>
      <c r="H2" s="167"/>
      <c r="AL2" s="7" t="s">
        <v>1</v>
      </c>
      <c r="AM2" s="8"/>
      <c r="AN2" s="9"/>
      <c r="AO2" s="9"/>
      <c r="AP2" s="9"/>
      <c r="AQ2" s="168"/>
      <c r="AR2" s="168"/>
      <c r="AS2" s="168"/>
    </row>
    <row r="3" spans="1:84" ht="15" customHeight="1" x14ac:dyDescent="0.35">
      <c r="E3" s="194" t="s">
        <v>140</v>
      </c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6"/>
      <c r="AL3" s="165" t="s">
        <v>136</v>
      </c>
      <c r="AM3" s="166"/>
      <c r="AN3" s="167"/>
      <c r="AO3" s="167"/>
      <c r="AP3" s="167"/>
      <c r="AQ3" s="168"/>
      <c r="AR3" s="168"/>
      <c r="AS3" s="168"/>
    </row>
    <row r="4" spans="1:84" s="2" customFormat="1" x14ac:dyDescent="0.35">
      <c r="B4" s="2" t="s">
        <v>2</v>
      </c>
      <c r="C4" s="139" t="s">
        <v>3</v>
      </c>
      <c r="D4" s="139" t="s">
        <v>0</v>
      </c>
      <c r="E4" s="16">
        <v>0</v>
      </c>
      <c r="F4" s="16">
        <v>1</v>
      </c>
      <c r="G4" s="16">
        <v>2</v>
      </c>
      <c r="H4" s="16">
        <v>3</v>
      </c>
      <c r="I4" s="16">
        <v>4</v>
      </c>
      <c r="J4" s="16">
        <v>5</v>
      </c>
      <c r="K4" s="16">
        <v>6</v>
      </c>
      <c r="L4" s="16">
        <v>7</v>
      </c>
      <c r="M4" s="16">
        <v>8</v>
      </c>
      <c r="N4" s="16">
        <v>9</v>
      </c>
      <c r="O4" s="16">
        <v>10</v>
      </c>
      <c r="P4" s="16">
        <v>11</v>
      </c>
      <c r="Q4" s="16">
        <v>12</v>
      </c>
      <c r="R4" s="16">
        <v>13</v>
      </c>
      <c r="S4" s="16">
        <v>14</v>
      </c>
      <c r="T4" s="16">
        <v>15</v>
      </c>
      <c r="U4" s="16">
        <v>16</v>
      </c>
      <c r="V4" s="16">
        <v>17</v>
      </c>
      <c r="W4" s="16">
        <v>18</v>
      </c>
      <c r="X4" s="16">
        <v>19</v>
      </c>
      <c r="Y4" s="16">
        <v>20</v>
      </c>
      <c r="Z4" s="16">
        <v>21</v>
      </c>
      <c r="AA4" s="16">
        <v>22</v>
      </c>
      <c r="AB4" s="16">
        <v>23</v>
      </c>
      <c r="AC4" s="16">
        <v>24</v>
      </c>
      <c r="AD4" s="16">
        <v>25</v>
      </c>
      <c r="AE4" s="16">
        <v>26</v>
      </c>
      <c r="AF4" s="16">
        <v>27</v>
      </c>
      <c r="AG4" s="16">
        <v>28</v>
      </c>
      <c r="AH4" s="16">
        <v>29</v>
      </c>
      <c r="BC4" s="180">
        <v>1</v>
      </c>
      <c r="BD4" s="180">
        <v>0.84646973173543227</v>
      </c>
      <c r="BE4" s="180">
        <v>0.6140615601968259</v>
      </c>
      <c r="BF4" s="180">
        <v>0.44737518847824809</v>
      </c>
      <c r="BG4" s="180">
        <v>0.37492456997287921</v>
      </c>
      <c r="BH4" s="180">
        <v>0.27628219725643238</v>
      </c>
      <c r="BI4" s="180">
        <v>0.27305740719589355</v>
      </c>
      <c r="BJ4" s="180">
        <v>0.22881264974662718</v>
      </c>
      <c r="BK4" s="180">
        <v>0.19174389158286098</v>
      </c>
      <c r="BL4" s="180">
        <v>0.15210747980474229</v>
      </c>
      <c r="BM4" s="180">
        <v>0.13547084662221537</v>
      </c>
      <c r="BN4" s="180">
        <v>0.11000921902693235</v>
      </c>
      <c r="BO4" s="180">
        <v>0.1008702903227863</v>
      </c>
      <c r="BP4" s="180">
        <v>0.11776948226223588</v>
      </c>
      <c r="BQ4" s="180">
        <v>8.7001693362401877E-2</v>
      </c>
      <c r="BR4" s="180">
        <v>9.9371760523129266E-2</v>
      </c>
      <c r="BS4" s="180">
        <v>6.042150430234166E-2</v>
      </c>
      <c r="BT4" s="180">
        <v>3.4516370788512468E-2</v>
      </c>
      <c r="BU4" s="180">
        <v>1.6851360007559692E-2</v>
      </c>
      <c r="BV4" s="180">
        <v>2.0276029213227287E-2</v>
      </c>
      <c r="BW4" s="180">
        <v>2.9716844853720854E-2</v>
      </c>
      <c r="BX4" s="180">
        <v>5.904924830045602E-2</v>
      </c>
      <c r="BY4" s="180">
        <v>6.9239500882012944E-2</v>
      </c>
      <c r="BZ4" s="180">
        <v>5.5942241691033949E-2</v>
      </c>
      <c r="CA4" s="180">
        <v>2.9458485094555946E-2</v>
      </c>
      <c r="CB4" s="180">
        <v>2.9458485094555946E-2</v>
      </c>
      <c r="CC4" s="180">
        <v>3.0666214563154978E-2</v>
      </c>
      <c r="CD4" s="180">
        <v>3.1326254112083424E-2</v>
      </c>
      <c r="CE4" s="180">
        <v>4.5121396168095039E-2</v>
      </c>
      <c r="CF4" s="180">
        <v>6.0067465784051928E-2</v>
      </c>
    </row>
    <row r="5" spans="1:84" x14ac:dyDescent="0.35">
      <c r="B5" s="15">
        <v>1</v>
      </c>
      <c r="C5" s="174">
        <v>1</v>
      </c>
      <c r="D5" s="174">
        <v>10</v>
      </c>
      <c r="E5" s="15">
        <f>'humedad libre sec nat'!E5/('humedad a tiempo t Sec nat'!$E5-'masa secado al natural'!$AK5)</f>
        <v>1</v>
      </c>
      <c r="F5" s="15">
        <f>'humedad libre sec nat'!F5/('humedad a tiempo t Sec nat'!$E5-'masa secado al natural'!$AK5)</f>
        <v>0.75862068965517249</v>
      </c>
      <c r="G5" s="15">
        <f>'humedad libre sec nat'!G5/('humedad a tiempo t Sec nat'!$E5-'masa secado al natural'!$AK5)</f>
        <v>0.51724137931034486</v>
      </c>
      <c r="H5" s="15">
        <f>'humedad libre sec nat'!H5/('humedad a tiempo t Sec nat'!$E5-'masa secado al natural'!$AK5)</f>
        <v>0.31034482758620696</v>
      </c>
      <c r="I5" s="15">
        <f>'humedad libre sec nat'!I5/('humedad a tiempo t Sec nat'!$E5-'masa secado al natural'!$AK5)</f>
        <v>0.24137931034482757</v>
      </c>
      <c r="J5" s="15">
        <f>'humedad libre sec nat'!J5/('humedad a tiempo t Sec nat'!$E5-'masa secado al natural'!$AK5)</f>
        <v>0.13793103448275865</v>
      </c>
      <c r="K5" s="15">
        <f>'humedad libre sec nat'!K5/('humedad a tiempo t Sec nat'!$E5-'masa secado al natural'!$AK5)</f>
        <v>0.10344827586206898</v>
      </c>
      <c r="L5" s="15">
        <f>'humedad libre sec nat'!L5/('humedad a tiempo t Sec nat'!$E5-'masa secado al natural'!$AK5)</f>
        <v>3.4482758620689682E-2</v>
      </c>
      <c r="M5" s="15">
        <f>'humedad libre sec nat'!M5/('humedad a tiempo t Sec nat'!$E5-'masa secado al natural'!$AK5)</f>
        <v>3.4482758620689682E-2</v>
      </c>
      <c r="N5" s="15">
        <f>'humedad libre sec nat'!N5/('humedad a tiempo t Sec nat'!$E5-'masa secado al natural'!$AK5)</f>
        <v>3.4482758620689682E-2</v>
      </c>
      <c r="O5" s="15">
        <f>'humedad libre sec nat'!O5/('humedad a tiempo t Sec nat'!$E5-'masa secado al natural'!$AK5)</f>
        <v>3.4482758620689682E-2</v>
      </c>
      <c r="P5" s="15">
        <f>'humedad libre sec nat'!P5/('humedad a tiempo t Sec nat'!$E5-'masa secado al natural'!$AK5)</f>
        <v>3.4482758620689682E-2</v>
      </c>
      <c r="Q5" s="15">
        <f>'humedad libre sec nat'!Q5/('humedad a tiempo t Sec nat'!$E5-'masa secado al natural'!$AK5)</f>
        <v>0</v>
      </c>
      <c r="R5" s="15">
        <f>'humedad libre sec nat'!R5/('humedad a tiempo t Sec nat'!$E5-'masa secado al natural'!$AK5)</f>
        <v>3.4482758620689682E-2</v>
      </c>
      <c r="S5" s="15">
        <f>'humedad libre sec nat'!S5/('humedad a tiempo t Sec nat'!$E5-'masa secado al natural'!$AK5)</f>
        <v>3.4482758620689682E-2</v>
      </c>
      <c r="T5" s="15">
        <f>'humedad libre sec nat'!T5/('humedad a tiempo t Sec nat'!$E5-'masa secado al natural'!$AK5)</f>
        <v>6.8965517241379323E-2</v>
      </c>
      <c r="U5" s="15">
        <f>'humedad libre sec nat'!U5/('humedad a tiempo t Sec nat'!$E5-'masa secado al natural'!$AK5)</f>
        <v>3.4482758620689682E-2</v>
      </c>
      <c r="V5" s="15">
        <f>'humedad libre sec nat'!V5/('humedad a tiempo t Sec nat'!$E5-'masa secado al natural'!$AK5)</f>
        <v>3.4482758620689682E-2</v>
      </c>
      <c r="W5" s="15">
        <f>'humedad libre sec nat'!W5/('humedad a tiempo t Sec nat'!$E5-'masa secado al natural'!$AK5)</f>
        <v>3.4482758620689682E-2</v>
      </c>
      <c r="X5" s="15">
        <f>'humedad libre sec nat'!X5/('humedad a tiempo t Sec nat'!$E5-'masa secado al natural'!$AK5)</f>
        <v>3.4482758620689682E-2</v>
      </c>
      <c r="Y5" s="15">
        <f>'humedad libre sec nat'!Y5/('humedad a tiempo t Sec nat'!$E5-'masa secado al natural'!$AK5)</f>
        <v>6.8965517241379323E-2</v>
      </c>
      <c r="Z5" s="15">
        <f>'humedad libre sec nat'!Z5/('humedad a tiempo t Sec nat'!$E5-'masa secado al natural'!$AK5)</f>
        <v>3.4482758620689682E-2</v>
      </c>
      <c r="AA5" s="15">
        <f>'humedad libre sec nat'!AA5/('humedad a tiempo t Sec nat'!$E5-'masa secado al natural'!$AK5)</f>
        <v>3.4482758620689682E-2</v>
      </c>
      <c r="AB5" s="15">
        <f>'humedad libre sec nat'!AB5/('humedad a tiempo t Sec nat'!$E5-'masa secado al natural'!$AK5)</f>
        <v>0</v>
      </c>
      <c r="AC5" s="15">
        <f>'humedad libre sec nat'!AC5/('humedad a tiempo t Sec nat'!$E5-'masa secado al natural'!$AK5)</f>
        <v>0</v>
      </c>
      <c r="AD5" s="15">
        <f>'humedad libre sec nat'!AD5/('humedad a tiempo t Sec nat'!$E5-'masa secado al natural'!$AK5)</f>
        <v>0</v>
      </c>
      <c r="AE5" s="15">
        <f>'humedad libre sec nat'!AE5/('humedad a tiempo t Sec nat'!$E5-'masa secado al natural'!$AK5)</f>
        <v>0</v>
      </c>
      <c r="AF5" s="15">
        <f>'humedad libre sec nat'!AF5/('humedad a tiempo t Sec nat'!$E5-'masa secado al natural'!$AK5)</f>
        <v>0</v>
      </c>
      <c r="AG5" s="15">
        <f>'humedad libre sec nat'!AG5/('humedad a tiempo t Sec nat'!$E5-'masa secado al natural'!$AK5)</f>
        <v>3.4482758620689682E-2</v>
      </c>
      <c r="AH5" s="15">
        <f>'humedad libre sec nat'!AH5/('humedad a tiempo t Sec nat'!$E5-'masa secado al natural'!$AK5)</f>
        <v>6.8965517241379323E-2</v>
      </c>
    </row>
    <row r="6" spans="1:84" x14ac:dyDescent="0.35">
      <c r="B6" s="15">
        <v>2</v>
      </c>
      <c r="C6" s="174">
        <v>1</v>
      </c>
      <c r="D6" s="174">
        <v>10</v>
      </c>
      <c r="E6" s="15">
        <f>'humedad libre sec nat'!E6/('humedad a tiempo t Sec nat'!$E6-'masa secado al natural'!$AK6)</f>
        <v>1</v>
      </c>
      <c r="F6" s="15">
        <f>'humedad libre sec nat'!F6/('humedad a tiempo t Sec nat'!$E6-'masa secado al natural'!$AK6)</f>
        <v>0.70833333333333326</v>
      </c>
      <c r="G6" s="15">
        <f>'humedad libre sec nat'!G6/('humedad a tiempo t Sec nat'!$E6-'masa secado al natural'!$AK6)</f>
        <v>0.41666666666666669</v>
      </c>
      <c r="H6" s="15">
        <f>'humedad libre sec nat'!H6/('humedad a tiempo t Sec nat'!$E6-'masa secado al natural'!$AK6)</f>
        <v>0.29166666666666663</v>
      </c>
      <c r="I6" s="15">
        <f>'humedad libre sec nat'!I6/('humedad a tiempo t Sec nat'!$E6-'masa secado al natural'!$AK6)</f>
        <v>0.24999999999999994</v>
      </c>
      <c r="J6" s="15">
        <f>'humedad libre sec nat'!J6/('humedad a tiempo t Sec nat'!$E6-'masa secado al natural'!$AK6)</f>
        <v>0.20833333333333334</v>
      </c>
      <c r="K6" s="15">
        <f>'humedad libre sec nat'!K6/('humedad a tiempo t Sec nat'!$E6-'masa secado al natural'!$AK6)</f>
        <v>0.16666666666666663</v>
      </c>
      <c r="L6" s="15">
        <f>'humedad libre sec nat'!L6/('humedad a tiempo t Sec nat'!$E6-'masa secado al natural'!$AK6)</f>
        <v>0.20833333333333334</v>
      </c>
      <c r="M6" s="15">
        <f>'humedad libre sec nat'!M6/('humedad a tiempo t Sec nat'!$E6-'masa secado al natural'!$AK6)</f>
        <v>0.12499999999999992</v>
      </c>
      <c r="N6" s="15">
        <f>'humedad libre sec nat'!N6/('humedad a tiempo t Sec nat'!$E6-'masa secado al natural'!$AK6)</f>
        <v>0.16666666666666663</v>
      </c>
      <c r="O6" s="15">
        <f>'humedad libre sec nat'!O6/('humedad a tiempo t Sec nat'!$E6-'masa secado al natural'!$AK6)</f>
        <v>0</v>
      </c>
      <c r="P6" s="15">
        <f>'humedad libre sec nat'!P6/('humedad a tiempo t Sec nat'!$E6-'masa secado al natural'!$AK6)</f>
        <v>0</v>
      </c>
      <c r="Q6" s="15">
        <f>'humedad libre sec nat'!Q6/('humedad a tiempo t Sec nat'!$E6-'masa secado al natural'!$AK6)</f>
        <v>4.1666666666666616E-2</v>
      </c>
      <c r="R6" s="15">
        <f>'humedad libre sec nat'!R6/('humedad a tiempo t Sec nat'!$E6-'masa secado al natural'!$AK6)</f>
        <v>4.1666666666666616E-2</v>
      </c>
      <c r="S6" s="15">
        <f>'humedad libre sec nat'!S6/('humedad a tiempo t Sec nat'!$E6-'masa secado al natural'!$AK6)</f>
        <v>4.1666666666666616E-2</v>
      </c>
      <c r="T6" s="15">
        <f>'humedad libre sec nat'!T6/('humedad a tiempo t Sec nat'!$E6-'masa secado al natural'!$AK6)</f>
        <v>0.12499999999999992</v>
      </c>
      <c r="U6" s="15">
        <f>'humedad libre sec nat'!U6/('humedad a tiempo t Sec nat'!$E6-'masa secado al natural'!$AK6)</f>
        <v>0</v>
      </c>
      <c r="V6" s="15">
        <f>'humedad libre sec nat'!V6/('humedad a tiempo t Sec nat'!$E6-'masa secado al natural'!$AK6)</f>
        <v>0</v>
      </c>
      <c r="W6" s="15">
        <f>'humedad libre sec nat'!W6/('humedad a tiempo t Sec nat'!$E6-'masa secado al natural'!$AK6)</f>
        <v>0</v>
      </c>
      <c r="X6" s="15">
        <f>'humedad libre sec nat'!X6/('humedad a tiempo t Sec nat'!$E6-'masa secado al natural'!$AK6)</f>
        <v>4.1666666666666616E-2</v>
      </c>
      <c r="Y6" s="15">
        <f>'humedad libre sec nat'!Y6/('humedad a tiempo t Sec nat'!$E6-'masa secado al natural'!$AK6)</f>
        <v>8.3333333333333315E-2</v>
      </c>
      <c r="Z6" s="15">
        <f>'humedad libre sec nat'!Z6/('humedad a tiempo t Sec nat'!$E6-'masa secado al natural'!$AK6)</f>
        <v>4.1666666666666616E-2</v>
      </c>
      <c r="AA6" s="15">
        <f>'humedad libre sec nat'!AA6/('humedad a tiempo t Sec nat'!$E6-'masa secado al natural'!$AK6)</f>
        <v>4.1666666666666616E-2</v>
      </c>
      <c r="AB6" s="15">
        <f>'humedad libre sec nat'!AB6/('humedad a tiempo t Sec nat'!$E6-'masa secado al natural'!$AK6)</f>
        <v>4.1666666666666616E-2</v>
      </c>
      <c r="AC6" s="15">
        <f>'humedad libre sec nat'!AC6/('humedad a tiempo t Sec nat'!$E6-'masa secado al natural'!$AK6)</f>
        <v>4.1666666666666616E-2</v>
      </c>
      <c r="AD6" s="15">
        <f>'humedad libre sec nat'!AD6/('humedad a tiempo t Sec nat'!$E6-'masa secado al natural'!$AK6)</f>
        <v>4.1666666666666616E-2</v>
      </c>
      <c r="AE6" s="15">
        <f>'humedad libre sec nat'!AE6/('humedad a tiempo t Sec nat'!$E6-'masa secado al natural'!$AK6)</f>
        <v>4.1666666666666616E-2</v>
      </c>
      <c r="AF6" s="15">
        <f>'humedad libre sec nat'!AF6/('humedad a tiempo t Sec nat'!$E6-'masa secado al natural'!$AK6)</f>
        <v>4.1666666666666616E-2</v>
      </c>
      <c r="AG6" s="15">
        <f>'humedad libre sec nat'!AG6/('humedad a tiempo t Sec nat'!$E6-'masa secado al natural'!$AK6)</f>
        <v>8.3333333333333315E-2</v>
      </c>
      <c r="AH6" s="15">
        <f>'humedad libre sec nat'!AH6/('humedad a tiempo t Sec nat'!$E6-'masa secado al natural'!$AK6)</f>
        <v>0.12499999999999992</v>
      </c>
      <c r="BC6" s="180">
        <v>1</v>
      </c>
    </row>
    <row r="7" spans="1:84" x14ac:dyDescent="0.35">
      <c r="B7" s="15">
        <v>3</v>
      </c>
      <c r="C7" s="174">
        <v>1</v>
      </c>
      <c r="D7" s="174">
        <v>10</v>
      </c>
      <c r="E7" s="15">
        <f>'humedad libre sec nat'!E7/('humedad a tiempo t Sec nat'!$E7-'masa secado al natural'!$AK7)</f>
        <v>1</v>
      </c>
      <c r="F7" s="15">
        <f>'humedad libre sec nat'!F7/('humedad a tiempo t Sec nat'!$E7-'masa secado al natural'!$AK7)</f>
        <v>0.87499999999999978</v>
      </c>
      <c r="G7" s="15">
        <f>'humedad libre sec nat'!G7/('humedad a tiempo t Sec nat'!$E7-'masa secado al natural'!$AK7)</f>
        <v>0.62499999999999978</v>
      </c>
      <c r="H7" s="15">
        <f>'humedad libre sec nat'!H7/('humedad a tiempo t Sec nat'!$E7-'masa secado al natural'!$AK7)</f>
        <v>0.62499999999999978</v>
      </c>
      <c r="I7" s="15">
        <f>'humedad libre sec nat'!I7/('humedad a tiempo t Sec nat'!$E7-'masa secado al natural'!$AK7)</f>
        <v>0.54166666666666663</v>
      </c>
      <c r="J7" s="15">
        <f>'humedad libre sec nat'!J7/('humedad a tiempo t Sec nat'!$E7-'masa secado al natural'!$AK7)</f>
        <v>0.4583333333333332</v>
      </c>
      <c r="K7" s="15">
        <f>'humedad libre sec nat'!K7/('humedad a tiempo t Sec nat'!$E7-'masa secado al natural'!$AK7)</f>
        <v>0.37499999999999989</v>
      </c>
      <c r="L7" s="15">
        <f>'humedad libre sec nat'!L7/('humedad a tiempo t Sec nat'!$E7-'masa secado al natural'!$AK7)</f>
        <v>0.33333333333333326</v>
      </c>
      <c r="M7" s="15">
        <f>'humedad libre sec nat'!M7/('humedad a tiempo t Sec nat'!$E7-'masa secado al natural'!$AK7)</f>
        <v>0.29166666666666657</v>
      </c>
      <c r="N7" s="15">
        <f>'humedad libre sec nat'!N7/('humedad a tiempo t Sec nat'!$E7-'masa secado al natural'!$AK7)</f>
        <v>0.29166666666666657</v>
      </c>
      <c r="O7" s="15">
        <f>'humedad libre sec nat'!O7/('humedad a tiempo t Sec nat'!$E7-'masa secado al natural'!$AK7)</f>
        <v>0.29166666666666657</v>
      </c>
      <c r="P7" s="15">
        <f>'humedad libre sec nat'!P7/('humedad a tiempo t Sec nat'!$E7-'masa secado al natural'!$AK7)</f>
        <v>0.20833333333333331</v>
      </c>
      <c r="Q7" s="15">
        <f>'humedad libre sec nat'!Q7/('humedad a tiempo t Sec nat'!$E7-'masa secado al natural'!$AK7)</f>
        <v>0.1666666666666666</v>
      </c>
      <c r="R7" s="15">
        <f>'humedad libre sec nat'!R7/('humedad a tiempo t Sec nat'!$E7-'masa secado al natural'!$AK7)</f>
        <v>0.1666666666666666</v>
      </c>
      <c r="S7" s="15">
        <f>'humedad libre sec nat'!S7/('humedad a tiempo t Sec nat'!$E7-'masa secado al natural'!$AK7)</f>
        <v>8.3333333333333301E-2</v>
      </c>
      <c r="T7" s="15">
        <f>'humedad libre sec nat'!T7/('humedad a tiempo t Sec nat'!$E7-'masa secado al natural'!$AK7)</f>
        <v>0.125</v>
      </c>
      <c r="U7" s="15">
        <f>'humedad libre sec nat'!U7/('humedad a tiempo t Sec nat'!$E7-'masa secado al natural'!$AK7)</f>
        <v>8.3333333333333301E-2</v>
      </c>
      <c r="V7" s="15">
        <f>'humedad libre sec nat'!V7/('humedad a tiempo t Sec nat'!$E7-'masa secado al natural'!$AK7)</f>
        <v>8.3333333333333301E-2</v>
      </c>
      <c r="W7" s="15">
        <f>'humedad libre sec nat'!W7/('humedad a tiempo t Sec nat'!$E7-'masa secado al natural'!$AK7)</f>
        <v>8.3333333333333301E-2</v>
      </c>
      <c r="X7" s="15">
        <f>'humedad libre sec nat'!X7/('humedad a tiempo t Sec nat'!$E7-'masa secado al natural'!$AK7)</f>
        <v>8.3333333333333301E-2</v>
      </c>
      <c r="Y7" s="15">
        <f>'humedad libre sec nat'!Y7/('humedad a tiempo t Sec nat'!$E7-'masa secado al natural'!$AK7)</f>
        <v>0.125</v>
      </c>
      <c r="Z7" s="15">
        <f>'humedad libre sec nat'!Z7/('humedad a tiempo t Sec nat'!$E7-'masa secado al natural'!$AK7)</f>
        <v>0.125</v>
      </c>
      <c r="AA7" s="15">
        <f>'humedad libre sec nat'!AA7/('humedad a tiempo t Sec nat'!$E7-'masa secado al natural'!$AK7)</f>
        <v>0.125</v>
      </c>
      <c r="AB7" s="15">
        <f>'humedad libre sec nat'!AB7/('humedad a tiempo t Sec nat'!$E7-'masa secado al natural'!$AK7)</f>
        <v>0.125</v>
      </c>
      <c r="AC7" s="15">
        <f>'humedad libre sec nat'!AC7/('humedad a tiempo t Sec nat'!$E7-'masa secado al natural'!$AK7)</f>
        <v>0.125</v>
      </c>
      <c r="AD7" s="15">
        <f>'humedad libre sec nat'!AD7/('humedad a tiempo t Sec nat'!$E7-'masa secado al natural'!$AK7)</f>
        <v>0.125</v>
      </c>
      <c r="AE7" s="15">
        <f>'humedad libre sec nat'!AE7/('humedad a tiempo t Sec nat'!$E7-'masa secado al natural'!$AK7)</f>
        <v>8.3333333333333301E-2</v>
      </c>
      <c r="AF7" s="15">
        <f>'humedad libre sec nat'!AF7/('humedad a tiempo t Sec nat'!$E7-'masa secado al natural'!$AK7)</f>
        <v>4.166666666666665E-2</v>
      </c>
      <c r="AG7" s="15">
        <f>'humedad libre sec nat'!AG7/('humedad a tiempo t Sec nat'!$E7-'masa secado al natural'!$AK7)</f>
        <v>0</v>
      </c>
      <c r="AH7" s="15">
        <f>'humedad libre sec nat'!AH7/('humedad a tiempo t Sec nat'!$E7-'masa secado al natural'!$AK7)</f>
        <v>8.3333333333333301E-2</v>
      </c>
      <c r="BC7" s="180">
        <v>0.84646973173543227</v>
      </c>
    </row>
    <row r="8" spans="1:84" x14ac:dyDescent="0.35">
      <c r="B8" s="15">
        <v>1</v>
      </c>
      <c r="C8" s="174">
        <v>1</v>
      </c>
      <c r="D8" s="174">
        <v>20</v>
      </c>
      <c r="E8" s="15">
        <f>'humedad libre sec nat'!E14/('humedad a tiempo t Sec nat'!$E14-'masa secado al natural'!$AK14)</f>
        <v>1</v>
      </c>
      <c r="F8" s="15">
        <f>'humedad libre sec nat'!F14/('humedad a tiempo t Sec nat'!$E14-'masa secado al natural'!$AK14)</f>
        <v>0.83018867924528317</v>
      </c>
      <c r="G8" s="15">
        <f>'humedad libre sec nat'!G14/('humedad a tiempo t Sec nat'!$E14-'masa secado al natural'!$AK14)</f>
        <v>0.58490566037735869</v>
      </c>
      <c r="H8" s="15">
        <f>'humedad libre sec nat'!H14/('humedad a tiempo t Sec nat'!$E14-'masa secado al natural'!$AK14)</f>
        <v>0.39622641509433959</v>
      </c>
      <c r="I8" s="15">
        <f>'humedad libre sec nat'!I14/('humedad a tiempo t Sec nat'!$E14-'masa secado al natural'!$AK14)</f>
        <v>0.30188679245283018</v>
      </c>
      <c r="J8" s="15">
        <f>'humedad libre sec nat'!J14/('humedad a tiempo t Sec nat'!$E14-'masa secado al natural'!$AK14)</f>
        <v>0.24528301886792456</v>
      </c>
      <c r="K8" s="15">
        <f>'humedad libre sec nat'!K14/('humedad a tiempo t Sec nat'!$E14-'masa secado al natural'!$AK14)</f>
        <v>0.20754716981132076</v>
      </c>
      <c r="L8" s="15">
        <f>'humedad libre sec nat'!L14/('humedad a tiempo t Sec nat'!$E14-'masa secado al natural'!$AK14)</f>
        <v>0.11320754716981131</v>
      </c>
      <c r="M8" s="15">
        <f>'humedad libre sec nat'!M14/('humedad a tiempo t Sec nat'!$E14-'masa secado al natural'!$AK14)</f>
        <v>7.5471698113207572E-2</v>
      </c>
      <c r="N8" s="15">
        <f>'humedad libre sec nat'!N14/('humedad a tiempo t Sec nat'!$E14-'masa secado al natural'!$AK14)</f>
        <v>9.4339622641509385E-2</v>
      </c>
      <c r="O8" s="15">
        <f>'humedad libre sec nat'!O14/('humedad a tiempo t Sec nat'!$E14-'masa secado al natural'!$AK14)</f>
        <v>7.5471698113207572E-2</v>
      </c>
      <c r="P8" s="15">
        <f>'humedad libre sec nat'!P14/('humedad a tiempo t Sec nat'!$E14-'masa secado al natural'!$AK14)</f>
        <v>5.6603773584905669E-2</v>
      </c>
      <c r="Q8" s="15">
        <f>'humedad libre sec nat'!Q14/('humedad a tiempo t Sec nat'!$E14-'masa secado al natural'!$AK14)</f>
        <v>0</v>
      </c>
      <c r="R8" s="15">
        <f>'humedad libre sec nat'!R14/('humedad a tiempo t Sec nat'!$E14-'masa secado al natural'!$AK14)</f>
        <v>3.7735849056603765E-2</v>
      </c>
      <c r="S8" s="15">
        <f>'humedad libre sec nat'!S14/('humedad a tiempo t Sec nat'!$E14-'masa secado al natural'!$AK14)</f>
        <v>3.7735849056603765E-2</v>
      </c>
      <c r="T8" s="15">
        <f>'humedad libre sec nat'!T14/('humedad a tiempo t Sec nat'!$E14-'masa secado al natural'!$AK14)</f>
        <v>7.5471698113207572E-2</v>
      </c>
      <c r="U8" s="15">
        <f>'humedad libre sec nat'!U14/('humedad a tiempo t Sec nat'!$E14-'masa secado al natural'!$AK14)</f>
        <v>3.7735849056603765E-2</v>
      </c>
      <c r="V8" s="15">
        <f>'humedad libre sec nat'!V14/('humedad a tiempo t Sec nat'!$E14-'masa secado al natural'!$AK14)</f>
        <v>1.8867924528301865E-2</v>
      </c>
      <c r="W8" s="15">
        <f>'humedad libre sec nat'!W14/('humedad a tiempo t Sec nat'!$E14-'masa secado al natural'!$AK14)</f>
        <v>0</v>
      </c>
      <c r="X8" s="15">
        <f>'humedad libre sec nat'!X14/('humedad a tiempo t Sec nat'!$E14-'masa secado al natural'!$AK14)</f>
        <v>1.8867924528301865E-2</v>
      </c>
      <c r="Y8" s="15">
        <f>'humedad libre sec nat'!Y14/('humedad a tiempo t Sec nat'!$E14-'masa secado al natural'!$AK14)</f>
        <v>5.6603773584905669E-2</v>
      </c>
      <c r="Z8" s="15">
        <f>'humedad libre sec nat'!Z14/('humedad a tiempo t Sec nat'!$E14-'masa secado al natural'!$AK14)</f>
        <v>5.6603773584905669E-2</v>
      </c>
      <c r="AA8" s="15">
        <f>'humedad libre sec nat'!AA14/('humedad a tiempo t Sec nat'!$E14-'masa secado al natural'!$AK14)</f>
        <v>5.6603773584905669E-2</v>
      </c>
      <c r="AB8" s="15">
        <f>'humedad libre sec nat'!AB14/('humedad a tiempo t Sec nat'!$E14-'masa secado al natural'!$AK14)</f>
        <v>3.7735849056603765E-2</v>
      </c>
      <c r="AC8" s="15">
        <f>'humedad libre sec nat'!AC14/('humedad a tiempo t Sec nat'!$E14-'masa secado al natural'!$AK14)</f>
        <v>3.7735849056603765E-2</v>
      </c>
      <c r="AD8" s="15">
        <f>'humedad libre sec nat'!AD14/('humedad a tiempo t Sec nat'!$E14-'masa secado al natural'!$AK14)</f>
        <v>3.7735849056603765E-2</v>
      </c>
      <c r="AE8" s="15">
        <f>'humedad libre sec nat'!AE14/('humedad a tiempo t Sec nat'!$E14-'masa secado al natural'!$AK14)</f>
        <v>1.8867924528301865E-2</v>
      </c>
      <c r="AF8" s="15">
        <f>'humedad libre sec nat'!AF14/('humedad a tiempo t Sec nat'!$E14-'masa secado al natural'!$AK14)</f>
        <v>3.7735849056603765E-2</v>
      </c>
      <c r="AG8" s="15">
        <f>'humedad libre sec nat'!AG14/('humedad a tiempo t Sec nat'!$E14-'masa secado al natural'!$AK14)</f>
        <v>5.6603773584905669E-2</v>
      </c>
      <c r="AH8" s="15">
        <f>'humedad libre sec nat'!AH14/('humedad a tiempo t Sec nat'!$E14-'masa secado al natural'!$AK14)</f>
        <v>9.4339622641509385E-2</v>
      </c>
      <c r="BC8" s="180">
        <v>0.6140615601968259</v>
      </c>
    </row>
    <row r="9" spans="1:84" x14ac:dyDescent="0.35">
      <c r="B9" s="15">
        <v>2</v>
      </c>
      <c r="C9" s="174">
        <v>1</v>
      </c>
      <c r="D9" s="174">
        <v>20</v>
      </c>
      <c r="E9" s="15">
        <f>'humedad libre sec nat'!E15/('humedad a tiempo t Sec nat'!$E15-'masa secado al natural'!$AK15)</f>
        <v>1</v>
      </c>
      <c r="F9" s="15">
        <f>'humedad libre sec nat'!F15/('humedad a tiempo t Sec nat'!$E15-'masa secado al natural'!$AK15)</f>
        <v>0.7735849056603773</v>
      </c>
      <c r="G9" s="15">
        <f>'humedad libre sec nat'!G15/('humedad a tiempo t Sec nat'!$E15-'masa secado al natural'!$AK15)</f>
        <v>0.50943396226415094</v>
      </c>
      <c r="H9" s="15">
        <f>'humedad libre sec nat'!H15/('humedad a tiempo t Sec nat'!$E15-'masa secado al natural'!$AK15)</f>
        <v>0.26415094339622641</v>
      </c>
      <c r="I9" s="15">
        <f>'humedad libre sec nat'!I15/('humedad a tiempo t Sec nat'!$E15-'masa secado al natural'!$AK15)</f>
        <v>0.2452830188679245</v>
      </c>
      <c r="J9" s="15">
        <f>'humedad libre sec nat'!J15/('humedad a tiempo t Sec nat'!$E15-'masa secado al natural'!$AK15)</f>
        <v>0.2264150943396227</v>
      </c>
      <c r="K9" s="15">
        <f>'humedad libre sec nat'!K15/('humedad a tiempo t Sec nat'!$E15-'masa secado al natural'!$AK15)</f>
        <v>0.16981132075471697</v>
      </c>
      <c r="L9" s="15">
        <f>'humedad libre sec nat'!L15/('humedad a tiempo t Sec nat'!$E15-'masa secado al natural'!$AK15)</f>
        <v>9.4339622641509427E-2</v>
      </c>
      <c r="M9" s="15">
        <f>'humedad libre sec nat'!M15/('humedad a tiempo t Sec nat'!$E15-'masa secado al natural'!$AK15)</f>
        <v>7.547169811320753E-2</v>
      </c>
      <c r="N9" s="15">
        <f>'humedad libre sec nat'!N15/('humedad a tiempo t Sec nat'!$E15-'masa secado al natural'!$AK15)</f>
        <v>5.6603773584905676E-2</v>
      </c>
      <c r="O9" s="15">
        <f>'humedad libre sec nat'!O15/('humedad a tiempo t Sec nat'!$E15-'masa secado al natural'!$AK15)</f>
        <v>3.7735849056603765E-2</v>
      </c>
      <c r="P9" s="15">
        <f>'humedad libre sec nat'!P15/('humedad a tiempo t Sec nat'!$E15-'masa secado al natural'!$AK15)</f>
        <v>1.8867924528301903E-2</v>
      </c>
      <c r="Q9" s="15">
        <f>'humedad libre sec nat'!Q15/('humedad a tiempo t Sec nat'!$E15-'masa secado al natural'!$AK15)</f>
        <v>0</v>
      </c>
      <c r="R9" s="15">
        <f>'humedad libre sec nat'!R15/('humedad a tiempo t Sec nat'!$E15-'masa secado al natural'!$AK15)</f>
        <v>0</v>
      </c>
      <c r="S9" s="15">
        <f>'humedad libre sec nat'!S15/('humedad a tiempo t Sec nat'!$E15-'masa secado al natural'!$AK15)</f>
        <v>0</v>
      </c>
      <c r="T9" s="15">
        <f>'humedad libre sec nat'!T15/('humedad a tiempo t Sec nat'!$E15-'masa secado al natural'!$AK15)</f>
        <v>3.7735849056603765E-2</v>
      </c>
      <c r="U9" s="15">
        <f>'humedad libre sec nat'!U15/('humedad a tiempo t Sec nat'!$E15-'masa secado al natural'!$AK15)</f>
        <v>0</v>
      </c>
      <c r="V9" s="15">
        <f>'humedad libre sec nat'!V15/('humedad a tiempo t Sec nat'!$E15-'masa secado al natural'!$AK15)</f>
        <v>0</v>
      </c>
      <c r="W9" s="15">
        <f>'humedad libre sec nat'!W15/('humedad a tiempo t Sec nat'!$E15-'masa secado al natural'!$AK15)</f>
        <v>0</v>
      </c>
      <c r="X9" s="15">
        <f>'humedad libre sec nat'!X15/('humedad a tiempo t Sec nat'!$E15-'masa secado al natural'!$AK15)</f>
        <v>0</v>
      </c>
      <c r="Y9" s="15">
        <f>'humedad libre sec nat'!Y15/('humedad a tiempo t Sec nat'!$E15-'masa secado al natural'!$AK15)</f>
        <v>1.8867924528301903E-2</v>
      </c>
      <c r="Z9" s="15">
        <f>'humedad libre sec nat'!Z15/('humedad a tiempo t Sec nat'!$E15-'masa secado al natural'!$AK15)</f>
        <v>3.7735849056603765E-2</v>
      </c>
      <c r="AA9" s="15">
        <f>'humedad libre sec nat'!AA15/('humedad a tiempo t Sec nat'!$E15-'masa secado al natural'!$AK15)</f>
        <v>1.8867924528301903E-2</v>
      </c>
      <c r="AB9" s="15">
        <f>'humedad libre sec nat'!AB15/('humedad a tiempo t Sec nat'!$E15-'masa secado al natural'!$AK15)</f>
        <v>1.8867924528301903E-2</v>
      </c>
      <c r="AC9" s="15">
        <f>'humedad libre sec nat'!AC15/('humedad a tiempo t Sec nat'!$E15-'masa secado al natural'!$AK15)</f>
        <v>0</v>
      </c>
      <c r="AD9" s="15">
        <f>'humedad libre sec nat'!AD15/('humedad a tiempo t Sec nat'!$E15-'masa secado al natural'!$AK15)</f>
        <v>0</v>
      </c>
      <c r="AE9" s="15">
        <f>'humedad libre sec nat'!AE15/('humedad a tiempo t Sec nat'!$E15-'masa secado al natural'!$AK15)</f>
        <v>0</v>
      </c>
      <c r="AF9" s="15">
        <f>'humedad libre sec nat'!AF15/('humedad a tiempo t Sec nat'!$E15-'masa secado al natural'!$AK15)</f>
        <v>0</v>
      </c>
      <c r="AG9" s="15">
        <f>'humedad libre sec nat'!AG15/('humedad a tiempo t Sec nat'!$E15-'masa secado al natural'!$AK15)</f>
        <v>0</v>
      </c>
      <c r="AH9" s="15">
        <f>'humedad libre sec nat'!AH15/('humedad a tiempo t Sec nat'!$E15-'masa secado al natural'!$AK15)</f>
        <v>1.8867924528301903E-2</v>
      </c>
      <c r="BC9" s="180">
        <v>0.44737518847824809</v>
      </c>
    </row>
    <row r="10" spans="1:84" x14ac:dyDescent="0.35">
      <c r="B10" s="15">
        <v>3</v>
      </c>
      <c r="C10" s="174">
        <v>1</v>
      </c>
      <c r="D10" s="174">
        <v>20</v>
      </c>
      <c r="E10" s="15">
        <f>'humedad libre sec nat'!E16/('humedad a tiempo t Sec nat'!$E16-'masa secado al natural'!$AK16)</f>
        <v>1</v>
      </c>
      <c r="F10" s="15">
        <f>'humedad libre sec nat'!F16/('humedad a tiempo t Sec nat'!$E16-'masa secado al natural'!$AK16)</f>
        <v>0.74468085106382986</v>
      </c>
      <c r="G10" s="15">
        <f>'humedad libre sec nat'!G16/('humedad a tiempo t Sec nat'!$E16-'masa secado al natural'!$AK16)</f>
        <v>0.55319148936170204</v>
      </c>
      <c r="H10" s="15">
        <f>'humedad libre sec nat'!H16/('humedad a tiempo t Sec nat'!$E16-'masa secado al natural'!$AK16)</f>
        <v>0.2978723404255319</v>
      </c>
      <c r="I10" s="15">
        <f>'humedad libre sec nat'!I16/('humedad a tiempo t Sec nat'!$E16-'masa secado al natural'!$AK16)</f>
        <v>0.25531914893617025</v>
      </c>
      <c r="J10" s="15">
        <f>'humedad libre sec nat'!J16/('humedad a tiempo t Sec nat'!$E16-'masa secado al natural'!$AK16)</f>
        <v>0.23404255319148939</v>
      </c>
      <c r="K10" s="15">
        <f>'humedad libre sec nat'!K16/('humedad a tiempo t Sec nat'!$E16-'masa secado al natural'!$AK16)</f>
        <v>0.19148936170212766</v>
      </c>
      <c r="L10" s="15">
        <f>'humedad libre sec nat'!L16/('humedad a tiempo t Sec nat'!$E16-'masa secado al natural'!$AK16)</f>
        <v>0.14893617021276601</v>
      </c>
      <c r="M10" s="15">
        <f>'humedad libre sec nat'!M16/('humedad a tiempo t Sec nat'!$E16-'masa secado al natural'!$AK16)</f>
        <v>0.12765957446808512</v>
      </c>
      <c r="N10" s="15">
        <f>'humedad libre sec nat'!N16/('humedad a tiempo t Sec nat'!$E16-'masa secado al natural'!$AK16)</f>
        <v>0.10638297872340426</v>
      </c>
      <c r="O10" s="15">
        <f>'humedad libre sec nat'!O16/('humedad a tiempo t Sec nat'!$E16-'masa secado al natural'!$AK16)</f>
        <v>0.10638297872340426</v>
      </c>
      <c r="P10" s="15">
        <f>'humedad libre sec nat'!P16/('humedad a tiempo t Sec nat'!$E16-'masa secado al natural'!$AK16)</f>
        <v>8.5106382978723388E-2</v>
      </c>
      <c r="Q10" s="15">
        <f>'humedad libre sec nat'!Q16/('humedad a tiempo t Sec nat'!$E16-'masa secado al natural'!$AK16)</f>
        <v>4.2553191489361694E-2</v>
      </c>
      <c r="R10" s="15">
        <f>'humedad libre sec nat'!R16/('humedad a tiempo t Sec nat'!$E16-'masa secado al natural'!$AK16)</f>
        <v>6.3829787234042562E-2</v>
      </c>
      <c r="S10" s="15">
        <f>'humedad libre sec nat'!S16/('humedad a tiempo t Sec nat'!$E16-'masa secado al natural'!$AK16)</f>
        <v>6.3829787234042562E-2</v>
      </c>
      <c r="T10" s="15">
        <f>'humedad libre sec nat'!T16/('humedad a tiempo t Sec nat'!$E16-'masa secado al natural'!$AK16)</f>
        <v>0.10638297872340426</v>
      </c>
      <c r="U10" s="15">
        <f>'humedad libre sec nat'!U16/('humedad a tiempo t Sec nat'!$E16-'masa secado al natural'!$AK16)</f>
        <v>6.3829787234042562E-2</v>
      </c>
      <c r="V10" s="15">
        <f>'humedad libre sec nat'!V16/('humedad a tiempo t Sec nat'!$E16-'masa secado al natural'!$AK16)</f>
        <v>4.2553191489361694E-2</v>
      </c>
      <c r="W10" s="15">
        <f>'humedad libre sec nat'!W16/('humedad a tiempo t Sec nat'!$E16-'masa secado al natural'!$AK16)</f>
        <v>2.1276595744680868E-2</v>
      </c>
      <c r="X10" s="15">
        <f>'humedad libre sec nat'!X16/('humedad a tiempo t Sec nat'!$E16-'masa secado al natural'!$AK16)</f>
        <v>2.1276595744680868E-2</v>
      </c>
      <c r="Y10" s="15">
        <f>'humedad libre sec nat'!Y16/('humedad a tiempo t Sec nat'!$E16-'masa secado al natural'!$AK16)</f>
        <v>6.3829787234042562E-2</v>
      </c>
      <c r="Z10" s="15">
        <f>'humedad libre sec nat'!Z16/('humedad a tiempo t Sec nat'!$E16-'masa secado al natural'!$AK16)</f>
        <v>6.3829787234042562E-2</v>
      </c>
      <c r="AA10" s="15">
        <f>'humedad libre sec nat'!AA16/('humedad a tiempo t Sec nat'!$E16-'masa secado al natural'!$AK16)</f>
        <v>4.2553191489361694E-2</v>
      </c>
      <c r="AB10" s="15">
        <f>'humedad libre sec nat'!AB16/('humedad a tiempo t Sec nat'!$E16-'masa secado al natural'!$AK16)</f>
        <v>2.1276595744680868E-2</v>
      </c>
      <c r="AC10" s="15">
        <f>'humedad libre sec nat'!AC16/('humedad a tiempo t Sec nat'!$E16-'masa secado al natural'!$AK16)</f>
        <v>0</v>
      </c>
      <c r="AD10" s="15">
        <f>'humedad libre sec nat'!AD16/('humedad a tiempo t Sec nat'!$E16-'masa secado al natural'!$AK16)</f>
        <v>0</v>
      </c>
      <c r="AE10" s="15">
        <f>'humedad libre sec nat'!AE16/('humedad a tiempo t Sec nat'!$E16-'masa secado al natural'!$AK16)</f>
        <v>0</v>
      </c>
      <c r="AF10" s="15">
        <f>'humedad libre sec nat'!AF16/('humedad a tiempo t Sec nat'!$E16-'masa secado al natural'!$AK16)</f>
        <v>0</v>
      </c>
      <c r="AG10" s="15">
        <f>'humedad libre sec nat'!AG16/('humedad a tiempo t Sec nat'!$E16-'masa secado al natural'!$AK16)</f>
        <v>2.1276595744680868E-2</v>
      </c>
      <c r="AH10" s="15">
        <f>'humedad libre sec nat'!AH16/('humedad a tiempo t Sec nat'!$E16-'masa secado al natural'!$AK16)</f>
        <v>6.3829787234042562E-2</v>
      </c>
      <c r="BC10" s="180">
        <v>0.37492456997287921</v>
      </c>
    </row>
    <row r="11" spans="1:84" x14ac:dyDescent="0.35">
      <c r="B11" s="15">
        <v>1</v>
      </c>
      <c r="C11" s="174">
        <v>1</v>
      </c>
      <c r="D11" s="174">
        <v>30</v>
      </c>
      <c r="E11" s="163">
        <f>'humedad libre sec nat'!E23/('humedad a tiempo t Sec nat'!$E23-'masa secado al natural'!$AK23)</f>
        <v>1</v>
      </c>
      <c r="F11" s="163">
        <f>'humedad libre sec nat'!F23/('humedad a tiempo t Sec nat'!$E23-'masa secado al natural'!$AK23)</f>
        <v>0.71999999999999986</v>
      </c>
      <c r="G11" s="163">
        <f>'humedad libre sec nat'!G23/('humedad a tiempo t Sec nat'!$E23-'masa secado al natural'!$AK23)</f>
        <v>0.42666666666666664</v>
      </c>
      <c r="H11" s="163">
        <f>'humedad libre sec nat'!H23/('humedad a tiempo t Sec nat'!$E23-'masa secado al natural'!$AK23)</f>
        <v>0.28000000000000003</v>
      </c>
      <c r="I11" s="163">
        <f>'humedad libre sec nat'!I23/('humedad a tiempo t Sec nat'!$E23-'masa secado al natural'!$AK23)</f>
        <v>0.26666666666666661</v>
      </c>
      <c r="J11" s="163">
        <f>'humedad libre sec nat'!J23/('humedad a tiempo t Sec nat'!$E23-'masa secado al natural'!$AK23)</f>
        <v>0.2533333333333333</v>
      </c>
      <c r="K11" s="163">
        <f>'humedad libre sec nat'!K23/('humedad a tiempo t Sec nat'!$E23-'masa secado al natural'!$AK23)</f>
        <v>0.22666666666666663</v>
      </c>
      <c r="L11" s="163">
        <f>'humedad libre sec nat'!L23/('humedad a tiempo t Sec nat'!$E23-'masa secado al natural'!$AK23)</f>
        <v>0.18666666666666665</v>
      </c>
      <c r="M11" s="163">
        <f>'humedad libre sec nat'!M23/('humedad a tiempo t Sec nat'!$E23-'masa secado al natural'!$AK23)</f>
        <v>0.16</v>
      </c>
      <c r="N11" s="163">
        <f>'humedad libre sec nat'!N23/('humedad a tiempo t Sec nat'!$E23-'masa secado al natural'!$AK23)</f>
        <v>0.1333333333333333</v>
      </c>
      <c r="O11" s="163">
        <f>'humedad libre sec nat'!O23/('humedad a tiempo t Sec nat'!$E23-'masa secado al natural'!$AK23)</f>
        <v>0.12000000000000002</v>
      </c>
      <c r="P11" s="163">
        <f>'humedad libre sec nat'!P23/('humedad a tiempo t Sec nat'!$E23-'masa secado al natural'!$AK23)</f>
        <v>0.10666666666666667</v>
      </c>
      <c r="Q11" s="163">
        <f>'humedad libre sec nat'!Q23/('humedad a tiempo t Sec nat'!$E23-'masa secado al natural'!$AK23)</f>
        <v>0.08</v>
      </c>
      <c r="R11" s="163">
        <f>'humedad libre sec nat'!R23/('humedad a tiempo t Sec nat'!$E23-'masa secado al natural'!$AK23)</f>
        <v>0.08</v>
      </c>
      <c r="S11" s="163">
        <f>'humedad libre sec nat'!S23/('humedad a tiempo t Sec nat'!$E23-'masa secado al natural'!$AK23)</f>
        <v>5.3333333333333371E-2</v>
      </c>
      <c r="T11" s="163">
        <f>'humedad libre sec nat'!T23/('humedad a tiempo t Sec nat'!$E23-'masa secado al natural'!$AK23)</f>
        <v>9.3333333333333324E-2</v>
      </c>
      <c r="U11" s="163">
        <f>'humedad libre sec nat'!U23/('humedad a tiempo t Sec nat'!$E23-'masa secado al natural'!$AK23)</f>
        <v>5.3333333333333371E-2</v>
      </c>
      <c r="V11" s="163">
        <f>'humedad libre sec nat'!V23/('humedad a tiempo t Sec nat'!$E23-'masa secado al natural'!$AK23)</f>
        <v>4.0000000000000029E-2</v>
      </c>
      <c r="W11" s="163">
        <f>'humedad libre sec nat'!W23/('humedad a tiempo t Sec nat'!$E23-'masa secado al natural'!$AK23)</f>
        <v>4.0000000000000029E-2</v>
      </c>
      <c r="X11" s="163">
        <f>'humedad libre sec nat'!X23/('humedad a tiempo t Sec nat'!$E23-'masa secado al natural'!$AK23)</f>
        <v>1.3333333333333343E-2</v>
      </c>
      <c r="Y11" s="163">
        <f>'humedad libre sec nat'!Y23/('humedad a tiempo t Sec nat'!$E23-'masa secado al natural'!$AK23)</f>
        <v>1.3333333333333343E-2</v>
      </c>
      <c r="Z11" s="163">
        <f>'humedad libre sec nat'!Z23/('humedad a tiempo t Sec nat'!$E23-'masa secado al natural'!$AK23)</f>
        <v>0</v>
      </c>
      <c r="AA11" s="163">
        <f>'humedad libre sec nat'!AA23/('humedad a tiempo t Sec nat'!$E23-'masa secado al natural'!$AK23)</f>
        <v>0</v>
      </c>
      <c r="AB11" s="163">
        <f>'humedad libre sec nat'!AB23/('humedad a tiempo t Sec nat'!$E23-'masa secado al natural'!$AK23)</f>
        <v>1.3333333333333343E-2</v>
      </c>
      <c r="AC11" s="163">
        <f>'humedad libre sec nat'!AC23/('humedad a tiempo t Sec nat'!$E23-'masa secado al natural'!$AK23)</f>
        <v>4.0000000000000029E-2</v>
      </c>
      <c r="AD11" s="163">
        <f>'humedad libre sec nat'!AD23/('humedad a tiempo t Sec nat'!$E23-'masa secado al natural'!$AK23)</f>
        <v>4.0000000000000029E-2</v>
      </c>
      <c r="AE11" s="163">
        <f>'humedad libre sec nat'!AE23/('humedad a tiempo t Sec nat'!$E23-'masa secado al natural'!$AK23)</f>
        <v>2.6666666666666686E-2</v>
      </c>
      <c r="AF11" s="163">
        <f>'humedad libre sec nat'!AF23/('humedad a tiempo t Sec nat'!$E23-'masa secado al natural'!$AK23)</f>
        <v>1.3333333333333343E-2</v>
      </c>
      <c r="AG11" s="163">
        <f>'humedad libre sec nat'!AG23/('humedad a tiempo t Sec nat'!$E23-'masa secado al natural'!$AK23)</f>
        <v>1.3333333333333343E-2</v>
      </c>
      <c r="AH11" s="163">
        <f>'humedad libre sec nat'!AH23/('humedad a tiempo t Sec nat'!$E23-'masa secado al natural'!$AK23)</f>
        <v>4.0000000000000029E-2</v>
      </c>
      <c r="BC11" s="180">
        <v>0.27628219725643238</v>
      </c>
    </row>
    <row r="12" spans="1:84" x14ac:dyDescent="0.35">
      <c r="B12" s="15">
        <v>2</v>
      </c>
      <c r="C12" s="174">
        <v>1</v>
      </c>
      <c r="D12" s="174">
        <v>30</v>
      </c>
      <c r="E12" s="163">
        <f>'humedad libre sec nat'!E24/('humedad a tiempo t Sec nat'!$E24-'masa secado al natural'!$AK24)</f>
        <v>1</v>
      </c>
      <c r="F12" s="163">
        <f>'humedad libre sec nat'!F24/('humedad a tiempo t Sec nat'!$E24-'masa secado al natural'!$AK24)</f>
        <v>0.70833333333333315</v>
      </c>
      <c r="G12" s="163">
        <f>'humedad libre sec nat'!G24/('humedad a tiempo t Sec nat'!$E24-'masa secado al natural'!$AK24)</f>
        <v>0.47222222222222215</v>
      </c>
      <c r="H12" s="163">
        <f>'humedad libre sec nat'!H24/('humedad a tiempo t Sec nat'!$E24-'masa secado al natural'!$AK24)</f>
        <v>0.27777777777777768</v>
      </c>
      <c r="I12" s="163">
        <f>'humedad libre sec nat'!I24/('humedad a tiempo t Sec nat'!$E24-'masa secado al natural'!$AK24)</f>
        <v>0.26388888888888884</v>
      </c>
      <c r="J12" s="163">
        <f>'humedad libre sec nat'!J24/('humedad a tiempo t Sec nat'!$E24-'masa secado al natural'!$AK24)</f>
        <v>0.22222222222222221</v>
      </c>
      <c r="K12" s="163">
        <f>'humedad libre sec nat'!K24/('humedad a tiempo t Sec nat'!$E24-'masa secado al natural'!$AK24)</f>
        <v>0.1666666666666666</v>
      </c>
      <c r="L12" s="163">
        <f>'humedad libre sec nat'!L24/('humedad a tiempo t Sec nat'!$E24-'masa secado al natural'!$AK24)</f>
        <v>0.13888888888888887</v>
      </c>
      <c r="M12" s="163">
        <f>'humedad libre sec nat'!M24/('humedad a tiempo t Sec nat'!$E24-'masa secado al natural'!$AK24)</f>
        <v>9.7222222222222168E-2</v>
      </c>
      <c r="N12" s="163">
        <f>'humedad libre sec nat'!N24/('humedad a tiempo t Sec nat'!$E24-'masa secado al natural'!$AK24)</f>
        <v>8.3333333333333329E-2</v>
      </c>
      <c r="O12" s="163">
        <f>'humedad libre sec nat'!O24/('humedad a tiempo t Sec nat'!$E24-'masa secado al natural'!$AK24)</f>
        <v>5.5555555555555532E-2</v>
      </c>
      <c r="P12" s="163">
        <f>'humedad libre sec nat'!P24/('humedad a tiempo t Sec nat'!$E24-'masa secado al natural'!$AK24)</f>
        <v>4.1666666666666637E-2</v>
      </c>
      <c r="Q12" s="163">
        <f>'humedad libre sec nat'!Q24/('humedad a tiempo t Sec nat'!$E24-'masa secado al natural'!$AK24)</f>
        <v>1.3888888888888899E-2</v>
      </c>
      <c r="R12" s="163">
        <f>'humedad libre sec nat'!R24/('humedad a tiempo t Sec nat'!$E24-'masa secado al natural'!$AK24)</f>
        <v>2.7777777777777735E-2</v>
      </c>
      <c r="S12" s="163">
        <f>'humedad libre sec nat'!S24/('humedad a tiempo t Sec nat'!$E24-'masa secado al natural'!$AK24)</f>
        <v>2.7777777777777735E-2</v>
      </c>
      <c r="T12" s="163">
        <f>'humedad libre sec nat'!T24/('humedad a tiempo t Sec nat'!$E24-'masa secado al natural'!$AK24)</f>
        <v>6.9444444444444434E-2</v>
      </c>
      <c r="U12" s="163">
        <f>'humedad libre sec nat'!U24/('humedad a tiempo t Sec nat'!$E24-'masa secado al natural'!$AK24)</f>
        <v>1.3888888888888899E-2</v>
      </c>
      <c r="V12" s="163">
        <f>'humedad libre sec nat'!V24/('humedad a tiempo t Sec nat'!$E24-'masa secado al natural'!$AK24)</f>
        <v>4.1666666666666637E-2</v>
      </c>
      <c r="W12" s="163">
        <f>'humedad libre sec nat'!W24/('humedad a tiempo t Sec nat'!$E24-'masa secado al natural'!$AK24)</f>
        <v>0</v>
      </c>
      <c r="X12" s="163">
        <f>'humedad libre sec nat'!X24/('humedad a tiempo t Sec nat'!$E24-'masa secado al natural'!$AK24)</f>
        <v>1.3888888888888899E-2</v>
      </c>
      <c r="Y12" s="163">
        <f>'humedad libre sec nat'!Y24/('humedad a tiempo t Sec nat'!$E24-'masa secado al natural'!$AK24)</f>
        <v>1.3888888888888899E-2</v>
      </c>
      <c r="Z12" s="163">
        <f>'humedad libre sec nat'!Z24/('humedad a tiempo t Sec nat'!$E24-'masa secado al natural'!$AK24)</f>
        <v>2.7777777777777735E-2</v>
      </c>
      <c r="AA12" s="163">
        <f>'humedad libre sec nat'!AA24/('humedad a tiempo t Sec nat'!$E24-'masa secado al natural'!$AK24)</f>
        <v>2.7777777777777735E-2</v>
      </c>
      <c r="AB12" s="163">
        <f>'humedad libre sec nat'!AB24/('humedad a tiempo t Sec nat'!$E24-'masa secado al natural'!$AK24)</f>
        <v>2.7777777777777735E-2</v>
      </c>
      <c r="AC12" s="163">
        <f>'humedad libre sec nat'!AC24/('humedad a tiempo t Sec nat'!$E24-'masa secado al natural'!$AK24)</f>
        <v>2.7777777777777735E-2</v>
      </c>
      <c r="AD12" s="163">
        <f>'humedad libre sec nat'!AD24/('humedad a tiempo t Sec nat'!$E24-'masa secado al natural'!$AK24)</f>
        <v>2.7777777777777735E-2</v>
      </c>
      <c r="AE12" s="163">
        <f>'humedad libre sec nat'!AE24/('humedad a tiempo t Sec nat'!$E24-'masa secado al natural'!$AK24)</f>
        <v>1.3888888888888899E-2</v>
      </c>
      <c r="AF12" s="163">
        <f>'humedad libre sec nat'!AF24/('humedad a tiempo t Sec nat'!$E24-'masa secado al natural'!$AK24)</f>
        <v>1.3888888888888899E-2</v>
      </c>
      <c r="AG12" s="163">
        <f>'humedad libre sec nat'!AG24/('humedad a tiempo t Sec nat'!$E24-'masa secado al natural'!$AK24)</f>
        <v>1.3888888888888899E-2</v>
      </c>
      <c r="AH12" s="163">
        <f>'humedad libre sec nat'!AH24/('humedad a tiempo t Sec nat'!$E24-'masa secado al natural'!$AK24)</f>
        <v>6.9444444444444434E-2</v>
      </c>
      <c r="BC12" s="180">
        <v>0.27305740719589355</v>
      </c>
    </row>
    <row r="13" spans="1:84" x14ac:dyDescent="0.35">
      <c r="B13" s="15">
        <v>3</v>
      </c>
      <c r="C13" s="174">
        <v>1</v>
      </c>
      <c r="D13" s="174">
        <v>30</v>
      </c>
      <c r="E13" s="163">
        <f>'humedad libre sec nat'!E25/('humedad a tiempo t Sec nat'!$E25-'masa secado al natural'!$AK25)</f>
        <v>1</v>
      </c>
      <c r="F13" s="163">
        <f>'humedad libre sec nat'!F25/('humedad a tiempo t Sec nat'!$E25-'masa secado al natural'!$AK25)</f>
        <v>0.73913043478260865</v>
      </c>
      <c r="G13" s="163">
        <f>'humedad libre sec nat'!G25/('humedad a tiempo t Sec nat'!$E25-'masa secado al natural'!$AK25)</f>
        <v>0.47826086956521746</v>
      </c>
      <c r="H13" s="163">
        <f>'humedad libre sec nat'!H25/('humedad a tiempo t Sec nat'!$E25-'masa secado al natural'!$AK25)</f>
        <v>0.30434782608695654</v>
      </c>
      <c r="I13" s="163">
        <f>'humedad libre sec nat'!I25/('humedad a tiempo t Sec nat'!$E25-'masa secado al natural'!$AK25)</f>
        <v>0.23188405797101452</v>
      </c>
      <c r="J13" s="163">
        <f>'humedad libre sec nat'!J25/('humedad a tiempo t Sec nat'!$E25-'masa secado al natural'!$AK25)</f>
        <v>0.17391304347826084</v>
      </c>
      <c r="K13" s="163">
        <f>'humedad libre sec nat'!K25/('humedad a tiempo t Sec nat'!$E25-'masa secado al natural'!$AK25)</f>
        <v>0.14492753623188406</v>
      </c>
      <c r="L13" s="163">
        <f>'humedad libre sec nat'!L25/('humedad a tiempo t Sec nat'!$E25-'masa secado al natural'!$AK25)</f>
        <v>0.11594202898550722</v>
      </c>
      <c r="M13" s="163">
        <f>'humedad libre sec nat'!M25/('humedad a tiempo t Sec nat'!$E25-'masa secado al natural'!$AK25)</f>
        <v>0.10144927536231879</v>
      </c>
      <c r="N13" s="163">
        <f>'humedad libre sec nat'!N25/('humedad a tiempo t Sec nat'!$E25-'masa secado al natural'!$AK25)</f>
        <v>8.6956521739130446E-2</v>
      </c>
      <c r="O13" s="163">
        <f>'humedad libre sec nat'!O25/('humedad a tiempo t Sec nat'!$E25-'masa secado al natural'!$AK25)</f>
        <v>0.10144927536231879</v>
      </c>
      <c r="P13" s="163">
        <f>'humedad libre sec nat'!P25/('humedad a tiempo t Sec nat'!$E25-'masa secado al natural'!$AK25)</f>
        <v>7.2463768115942032E-2</v>
      </c>
      <c r="Q13" s="163">
        <f>'humedad libre sec nat'!Q25/('humedad a tiempo t Sec nat'!$E25-'masa secado al natural'!$AK25)</f>
        <v>5.797101449275361E-2</v>
      </c>
      <c r="R13" s="163">
        <f>'humedad libre sec nat'!R25/('humedad a tiempo t Sec nat'!$E25-'masa secado al natural'!$AK25)</f>
        <v>4.3478260869565188E-2</v>
      </c>
      <c r="S13" s="163">
        <f>'humedad libre sec nat'!S25/('humedad a tiempo t Sec nat'!$E25-'masa secado al natural'!$AK25)</f>
        <v>2.8985507246376774E-2</v>
      </c>
      <c r="T13" s="163">
        <f>'humedad libre sec nat'!T25/('humedad a tiempo t Sec nat'!$E25-'masa secado al natural'!$AK25)</f>
        <v>4.3478260869565188E-2</v>
      </c>
      <c r="U13" s="163">
        <f>'humedad libre sec nat'!U25/('humedad a tiempo t Sec nat'!$E25-'masa secado al natural'!$AK25)</f>
        <v>2.8985507246376774E-2</v>
      </c>
      <c r="V13" s="163">
        <f>'humedad libre sec nat'!V25/('humedad a tiempo t Sec nat'!$E25-'masa secado al natural'!$AK25)</f>
        <v>1.4492753623188418E-2</v>
      </c>
      <c r="W13" s="163">
        <f>'humedad libre sec nat'!W25/('humedad a tiempo t Sec nat'!$E25-'masa secado al natural'!$AK25)</f>
        <v>0</v>
      </c>
      <c r="X13" s="163">
        <f>'humedad libre sec nat'!X25/('humedad a tiempo t Sec nat'!$E25-'masa secado al natural'!$AK25)</f>
        <v>4.3478260869565188E-2</v>
      </c>
      <c r="Y13" s="163">
        <f>'humedad libre sec nat'!Y25/('humedad a tiempo t Sec nat'!$E25-'masa secado al natural'!$AK25)</f>
        <v>4.3478260869565188E-2</v>
      </c>
      <c r="Z13" s="163">
        <f>'humedad libre sec nat'!Z25/('humedad a tiempo t Sec nat'!$E25-'masa secado al natural'!$AK25)</f>
        <v>5.797101449275361E-2</v>
      </c>
      <c r="AA13" s="163">
        <f>'humedad libre sec nat'!AA25/('humedad a tiempo t Sec nat'!$E25-'masa secado al natural'!$AK25)</f>
        <v>5.797101449275361E-2</v>
      </c>
      <c r="AB13" s="163">
        <f>'humedad libre sec nat'!AB25/('humedad a tiempo t Sec nat'!$E25-'masa secado al natural'!$AK25)</f>
        <v>5.797101449275361E-2</v>
      </c>
      <c r="AC13" s="163">
        <f>'humedad libre sec nat'!AC25/('humedad a tiempo t Sec nat'!$E25-'masa secado al natural'!$AK25)</f>
        <v>5.797101449275361E-2</v>
      </c>
      <c r="AD13" s="163">
        <f>'humedad libre sec nat'!AD25/('humedad a tiempo t Sec nat'!$E25-'masa secado al natural'!$AK25)</f>
        <v>5.797101449275361E-2</v>
      </c>
      <c r="AE13" s="163">
        <f>'humedad libre sec nat'!AE25/('humedad a tiempo t Sec nat'!$E25-'masa secado al natural'!$AK25)</f>
        <v>4.3478260869565188E-2</v>
      </c>
      <c r="AF13" s="163">
        <f>'humedad libre sec nat'!AF25/('humedad a tiempo t Sec nat'!$E25-'masa secado al natural'!$AK25)</f>
        <v>4.3478260869565188E-2</v>
      </c>
      <c r="AG13" s="163">
        <f>'humedad libre sec nat'!AG25/('humedad a tiempo t Sec nat'!$E25-'masa secado al natural'!$AK25)</f>
        <v>4.3478260869565188E-2</v>
      </c>
      <c r="AH13" s="163">
        <f>'humedad libre sec nat'!AH25/('humedad a tiempo t Sec nat'!$E25-'masa secado al natural'!$AK25)</f>
        <v>8.6956521739130446E-2</v>
      </c>
      <c r="BC13" s="180">
        <v>0.22881264974662718</v>
      </c>
    </row>
    <row r="14" spans="1:84" x14ac:dyDescent="0.35">
      <c r="B14" s="203" t="s">
        <v>181</v>
      </c>
      <c r="C14" s="204"/>
      <c r="D14" s="205"/>
      <c r="E14" s="176">
        <f>AVERAGE(E5:E13)</f>
        <v>1</v>
      </c>
      <c r="F14" s="176">
        <f t="shared" ref="F14:AH14" si="0">AVERAGE(F5:F13)</f>
        <v>0.76198580300821528</v>
      </c>
      <c r="G14" s="176">
        <f t="shared" si="0"/>
        <v>0.50928765738159221</v>
      </c>
      <c r="H14" s="176">
        <f t="shared" si="0"/>
        <v>0.33859853300374509</v>
      </c>
      <c r="I14" s="176">
        <f t="shared" si="0"/>
        <v>0.28866383897722098</v>
      </c>
      <c r="J14" s="176">
        <f t="shared" si="0"/>
        <v>0.23997855184247532</v>
      </c>
      <c r="K14" s="176">
        <f t="shared" si="0"/>
        <v>0.19469151826245754</v>
      </c>
      <c r="L14" s="176">
        <f t="shared" si="0"/>
        <v>0.15268114998361174</v>
      </c>
      <c r="M14" s="176">
        <f t="shared" si="0"/>
        <v>0.12093598817404416</v>
      </c>
      <c r="N14" s="176">
        <f t="shared" si="0"/>
        <v>0.11708507281218214</v>
      </c>
      <c r="O14" s="176">
        <f t="shared" si="0"/>
        <v>9.1416086899827345E-2</v>
      </c>
      <c r="P14" s="176">
        <f t="shared" si="0"/>
        <v>6.935458605502548E-2</v>
      </c>
      <c r="Q14" s="176">
        <f t="shared" si="0"/>
        <v>4.474960313381527E-2</v>
      </c>
      <c r="R14" s="176">
        <f t="shared" si="0"/>
        <v>5.5070862988001346E-2</v>
      </c>
      <c r="S14" s="176">
        <f t="shared" si="0"/>
        <v>4.1238334807647083E-2</v>
      </c>
      <c r="T14" s="176">
        <f t="shared" si="0"/>
        <v>8.2756897975770849E-2</v>
      </c>
      <c r="U14" s="176">
        <f t="shared" si="0"/>
        <v>3.5065495301474264E-2</v>
      </c>
      <c r="V14" s="176">
        <f t="shared" si="0"/>
        <v>3.0599625362393509E-2</v>
      </c>
      <c r="W14" s="176">
        <f t="shared" si="0"/>
        <v>1.9899187522078213E-2</v>
      </c>
      <c r="X14" s="176">
        <f t="shared" si="0"/>
        <v>3.0036417998384413E-2</v>
      </c>
      <c r="Y14" s="176">
        <f t="shared" si="0"/>
        <v>5.4144535445972246E-2</v>
      </c>
      <c r="Z14" s="176">
        <f t="shared" si="0"/>
        <v>4.9451958603715512E-2</v>
      </c>
      <c r="AA14" s="176">
        <f t="shared" si="0"/>
        <v>4.4991456351161876E-2</v>
      </c>
      <c r="AB14" s="176">
        <f t="shared" si="0"/>
        <v>3.818101795556865E-2</v>
      </c>
      <c r="AC14" s="176">
        <f t="shared" si="0"/>
        <v>3.6683478665977973E-2</v>
      </c>
      <c r="AD14" s="176">
        <f t="shared" si="0"/>
        <v>3.6683478665977973E-2</v>
      </c>
      <c r="AE14" s="176">
        <f t="shared" si="0"/>
        <v>2.532241566149139E-2</v>
      </c>
      <c r="AF14" s="176">
        <f t="shared" si="0"/>
        <v>2.1307740609080493E-2</v>
      </c>
      <c r="AG14" s="176">
        <f t="shared" si="0"/>
        <v>2.9599660486155217E-2</v>
      </c>
      <c r="AH14" s="176">
        <f t="shared" si="0"/>
        <v>7.2304127906904589E-2</v>
      </c>
      <c r="BC14" s="180">
        <v>0.19174389158286098</v>
      </c>
    </row>
    <row r="15" spans="1:84" x14ac:dyDescent="0.35">
      <c r="B15" s="127">
        <v>1</v>
      </c>
      <c r="C15" s="128">
        <v>2</v>
      </c>
      <c r="D15" s="128">
        <v>10</v>
      </c>
      <c r="E15" s="127">
        <f>'humedad libre sec nat'!E8/('humedad a tiempo t Sec nat'!$E8-'masa secado al natural'!$AK8)</f>
        <v>1</v>
      </c>
      <c r="F15" s="127">
        <f>'humedad libre sec nat'!F8/('humedad a tiempo t Sec nat'!$E8-'masa secado al natural'!$AK8)</f>
        <v>0.69565217391304346</v>
      </c>
      <c r="G15" s="127">
        <f>'humedad libre sec nat'!G8/('humedad a tiempo t Sec nat'!$E8-'masa secado al natural'!$AK8)</f>
        <v>0.43478260869565222</v>
      </c>
      <c r="H15" s="127">
        <f>'humedad libre sec nat'!H8/('humedad a tiempo t Sec nat'!$E8-'masa secado al natural'!$AK8)</f>
        <v>0.17391304347826086</v>
      </c>
      <c r="I15" s="127">
        <f>'humedad libre sec nat'!I8/('humedad a tiempo t Sec nat'!$E8-'masa secado al natural'!$AK8)</f>
        <v>8.6956521739130432E-2</v>
      </c>
      <c r="J15" s="127">
        <f>'humedad libre sec nat'!J8/('humedad a tiempo t Sec nat'!$E8-'masa secado al natural'!$AK8)</f>
        <v>4.3478260869565216E-2</v>
      </c>
      <c r="K15" s="127">
        <f>'humedad libre sec nat'!K8/('humedad a tiempo t Sec nat'!$E8-'masa secado al natural'!$AK8)</f>
        <v>0</v>
      </c>
      <c r="L15" s="127">
        <f>'humedad libre sec nat'!L8/('humedad a tiempo t Sec nat'!$E8-'masa secado al natural'!$AK8)</f>
        <v>0</v>
      </c>
      <c r="M15" s="127">
        <f>'humedad libre sec nat'!M8/('humedad a tiempo t Sec nat'!$E8-'masa secado al natural'!$AK8)</f>
        <v>0</v>
      </c>
      <c r="N15" s="127">
        <f>'humedad libre sec nat'!N8/('humedad a tiempo t Sec nat'!$E8-'masa secado al natural'!$AK8)</f>
        <v>0</v>
      </c>
      <c r="O15" s="127">
        <f>'humedad libre sec nat'!O8/('humedad a tiempo t Sec nat'!$E8-'masa secado al natural'!$AK8)</f>
        <v>0</v>
      </c>
      <c r="P15" s="127">
        <f>'humedad libre sec nat'!P8/('humedad a tiempo t Sec nat'!$E8-'masa secado al natural'!$AK8)</f>
        <v>0</v>
      </c>
      <c r="Q15" s="127">
        <f>'humedad libre sec nat'!Q8/('humedad a tiempo t Sec nat'!$E8-'masa secado al natural'!$AK8)</f>
        <v>0</v>
      </c>
      <c r="R15" s="127">
        <f>'humedad libre sec nat'!R8/('humedad a tiempo t Sec nat'!$E8-'masa secado al natural'!$AK8)</f>
        <v>4.3478260869565216E-2</v>
      </c>
      <c r="S15" s="127">
        <f>'humedad libre sec nat'!S8/('humedad a tiempo t Sec nat'!$E8-'masa secado al natural'!$AK8)</f>
        <v>0.17391304347826086</v>
      </c>
      <c r="T15" s="127">
        <f>'humedad libre sec nat'!T8/('humedad a tiempo t Sec nat'!$E8-'masa secado al natural'!$AK8)</f>
        <v>8.6956521739130432E-2</v>
      </c>
      <c r="U15" s="127">
        <f>'humedad libre sec nat'!U8/('humedad a tiempo t Sec nat'!$E8-'masa secado al natural'!$AK8)</f>
        <v>4.3478260869565216E-2</v>
      </c>
      <c r="V15" s="127">
        <f>'humedad libre sec nat'!V8/('humedad a tiempo t Sec nat'!$E8-'masa secado al natural'!$AK8)</f>
        <v>4.3478260869565216E-2</v>
      </c>
      <c r="W15" s="127">
        <f>'humedad libre sec nat'!W8/('humedad a tiempo t Sec nat'!$E8-'masa secado al natural'!$AK8)</f>
        <v>0</v>
      </c>
      <c r="X15" s="127">
        <f>'humedad libre sec nat'!X8/('humedad a tiempo t Sec nat'!$E8-'masa secado al natural'!$AK8)</f>
        <v>0</v>
      </c>
      <c r="Y15" s="127">
        <f>'humedad libre sec nat'!Y8/('humedad a tiempo t Sec nat'!$E8-'masa secado al natural'!$AK8)</f>
        <v>0</v>
      </c>
      <c r="Z15" s="127">
        <f>'humedad libre sec nat'!Z8/('humedad a tiempo t Sec nat'!$E8-'masa secado al natural'!$AK8)</f>
        <v>4.3478260869565216E-2</v>
      </c>
      <c r="AA15" s="127">
        <f>'humedad libre sec nat'!AA8/('humedad a tiempo t Sec nat'!$E8-'masa secado al natural'!$AK8)</f>
        <v>4.3478260869565216E-2</v>
      </c>
      <c r="AB15" s="127">
        <f>'humedad libre sec nat'!AB8/('humedad a tiempo t Sec nat'!$E8-'masa secado al natural'!$AK8)</f>
        <v>4.3478260869565216E-2</v>
      </c>
      <c r="AC15" s="127">
        <f>'humedad libre sec nat'!AC8/('humedad a tiempo t Sec nat'!$E8-'masa secado al natural'!$AK8)</f>
        <v>4.3478260869565216E-2</v>
      </c>
      <c r="AD15" s="127">
        <f>'humedad libre sec nat'!AD8/('humedad a tiempo t Sec nat'!$E8-'masa secado al natural'!$AK8)</f>
        <v>4.3478260869565216E-2</v>
      </c>
      <c r="AE15" s="127">
        <f>'humedad libre sec nat'!AE8/('humedad a tiempo t Sec nat'!$E8-'masa secado al natural'!$AK8)</f>
        <v>4.3478260869565216E-2</v>
      </c>
      <c r="AF15" s="127">
        <f>'humedad libre sec nat'!AF8/('humedad a tiempo t Sec nat'!$E8-'masa secado al natural'!$AK8)</f>
        <v>0</v>
      </c>
      <c r="AG15" s="127">
        <f>'humedad libre sec nat'!AG8/('humedad a tiempo t Sec nat'!$E8-'masa secado al natural'!$AK8)</f>
        <v>0</v>
      </c>
      <c r="AH15" s="127">
        <f>'humedad libre sec nat'!AH8/('humedad a tiempo t Sec nat'!$E8-'masa secado al natural'!$AK8)</f>
        <v>0</v>
      </c>
      <c r="BC15" s="180">
        <v>0.15210747980474229</v>
      </c>
    </row>
    <row r="16" spans="1:84" x14ac:dyDescent="0.35">
      <c r="B16" s="127">
        <v>2</v>
      </c>
      <c r="C16" s="128">
        <v>2</v>
      </c>
      <c r="D16" s="128">
        <v>10</v>
      </c>
      <c r="E16" s="127">
        <f>'humedad libre sec nat'!E9/('humedad a tiempo t Sec nat'!$E9-'masa secado al natural'!$AK9)</f>
        <v>1</v>
      </c>
      <c r="F16" s="127">
        <f>'humedad libre sec nat'!F9/('humedad a tiempo t Sec nat'!$E9-'masa secado al natural'!$AK9)</f>
        <v>0.68181818181818188</v>
      </c>
      <c r="G16" s="127">
        <f>'humedad libre sec nat'!G9/('humedad a tiempo t Sec nat'!$E9-'masa secado al natural'!$AK9)</f>
        <v>0.40909090909090912</v>
      </c>
      <c r="H16" s="127">
        <f>'humedad libre sec nat'!H9/('humedad a tiempo t Sec nat'!$E9-'masa secado al natural'!$AK9)</f>
        <v>0.13636363636363641</v>
      </c>
      <c r="I16" s="127">
        <f>'humedad libre sec nat'!I9/('humedad a tiempo t Sec nat'!$E9-'masa secado al natural'!$AK9)</f>
        <v>9.0909090909090953E-2</v>
      </c>
      <c r="J16" s="127">
        <f>'humedad libre sec nat'!J9/('humedad a tiempo t Sec nat'!$E9-'masa secado al natural'!$AK9)</f>
        <v>4.5454545454545449E-2</v>
      </c>
      <c r="K16" s="127">
        <f>'humedad libre sec nat'!K9/('humedad a tiempo t Sec nat'!$E9-'masa secado al natural'!$AK9)</f>
        <v>0</v>
      </c>
      <c r="L16" s="127">
        <f>'humedad libre sec nat'!L9/('humedad a tiempo t Sec nat'!$E9-'masa secado al natural'!$AK9)</f>
        <v>4.5454545454545449E-2</v>
      </c>
      <c r="M16" s="127">
        <f>'humedad libre sec nat'!M9/('humedad a tiempo t Sec nat'!$E9-'masa secado al natural'!$AK9)</f>
        <v>4.5454545454545449E-2</v>
      </c>
      <c r="N16" s="127">
        <f>'humedad libre sec nat'!N9/('humedad a tiempo t Sec nat'!$E9-'masa secado al natural'!$AK9)</f>
        <v>4.5454545454545449E-2</v>
      </c>
      <c r="O16" s="127">
        <f>'humedad libre sec nat'!O9/('humedad a tiempo t Sec nat'!$E9-'masa secado al natural'!$AK9)</f>
        <v>4.5454545454545449E-2</v>
      </c>
      <c r="P16" s="127">
        <f>'humedad libre sec nat'!P9/('humedad a tiempo t Sec nat'!$E9-'masa secado al natural'!$AK9)</f>
        <v>4.5454545454545449E-2</v>
      </c>
      <c r="Q16" s="127">
        <f>'humedad libre sec nat'!Q9/('humedad a tiempo t Sec nat'!$E9-'masa secado al natural'!$AK9)</f>
        <v>4.5454545454545449E-2</v>
      </c>
      <c r="R16" s="127">
        <f>'humedad libre sec nat'!R9/('humedad a tiempo t Sec nat'!$E9-'masa secado al natural'!$AK9)</f>
        <v>9.0909090909090953E-2</v>
      </c>
      <c r="S16" s="127">
        <f>'humedad libre sec nat'!S9/('humedad a tiempo t Sec nat'!$E9-'masa secado al natural'!$AK9)</f>
        <v>4.5454545454545449E-2</v>
      </c>
      <c r="T16" s="127">
        <f>'humedad libre sec nat'!T9/('humedad a tiempo t Sec nat'!$E9-'masa secado al natural'!$AK9)</f>
        <v>9.0909090909090953E-2</v>
      </c>
      <c r="U16" s="127">
        <f>'humedad libre sec nat'!U9/('humedad a tiempo t Sec nat'!$E9-'masa secado al natural'!$AK9)</f>
        <v>9.0909090909090953E-2</v>
      </c>
      <c r="V16" s="127">
        <f>'humedad libre sec nat'!V9/('humedad a tiempo t Sec nat'!$E9-'masa secado al natural'!$AK9)</f>
        <v>4.5454545454545449E-2</v>
      </c>
      <c r="W16" s="127">
        <f>'humedad libre sec nat'!W9/('humedad a tiempo t Sec nat'!$E9-'masa secado al natural'!$AK9)</f>
        <v>4.5454545454545449E-2</v>
      </c>
      <c r="X16" s="127">
        <f>'humedad libre sec nat'!X9/('humedad a tiempo t Sec nat'!$E9-'masa secado al natural'!$AK9)</f>
        <v>4.5454545454545449E-2</v>
      </c>
      <c r="Y16" s="127">
        <f>'humedad libre sec nat'!Y9/('humedad a tiempo t Sec nat'!$E9-'masa secado al natural'!$AK9)</f>
        <v>4.5454545454545449E-2</v>
      </c>
      <c r="Z16" s="127">
        <f>'humedad libre sec nat'!Z9/('humedad a tiempo t Sec nat'!$E9-'masa secado al natural'!$AK9)</f>
        <v>9.0909090909090953E-2</v>
      </c>
      <c r="AA16" s="127">
        <f>'humedad libre sec nat'!AA9/('humedad a tiempo t Sec nat'!$E9-'masa secado al natural'!$AK9)</f>
        <v>4.5454545454545449E-2</v>
      </c>
      <c r="AB16" s="127">
        <f>'humedad libre sec nat'!AB9/('humedad a tiempo t Sec nat'!$E9-'masa secado al natural'!$AK9)</f>
        <v>4.5454545454545449E-2</v>
      </c>
      <c r="AC16" s="127">
        <f>'humedad libre sec nat'!AC9/('humedad a tiempo t Sec nat'!$E9-'masa secado al natural'!$AK9)</f>
        <v>4.5454545454545449E-2</v>
      </c>
      <c r="AD16" s="127">
        <f>'humedad libre sec nat'!AD9/('humedad a tiempo t Sec nat'!$E9-'masa secado al natural'!$AK9)</f>
        <v>4.5454545454545449E-2</v>
      </c>
      <c r="AE16" s="127">
        <f>'humedad libre sec nat'!AE9/('humedad a tiempo t Sec nat'!$E9-'masa secado al natural'!$AK9)</f>
        <v>4.5454545454545449E-2</v>
      </c>
      <c r="AF16" s="127">
        <f>'humedad libre sec nat'!AF9/('humedad a tiempo t Sec nat'!$E9-'masa secado al natural'!$AK9)</f>
        <v>4.5454545454545449E-2</v>
      </c>
      <c r="AG16" s="127">
        <f>'humedad libre sec nat'!AG9/('humedad a tiempo t Sec nat'!$E9-'masa secado al natural'!$AK9)</f>
        <v>4.5454545454545449E-2</v>
      </c>
      <c r="AH16" s="127">
        <f>'humedad libre sec nat'!AH9/('humedad a tiempo t Sec nat'!$E9-'masa secado al natural'!$AK9)</f>
        <v>4.5454545454545449E-2</v>
      </c>
      <c r="BC16" s="180">
        <v>0.13547084662221537</v>
      </c>
    </row>
    <row r="17" spans="2:55" x14ac:dyDescent="0.35">
      <c r="B17" s="127">
        <v>3</v>
      </c>
      <c r="C17" s="128">
        <v>2</v>
      </c>
      <c r="D17" s="128">
        <v>10</v>
      </c>
      <c r="E17" s="127">
        <f>'humedad libre sec nat'!E10/('humedad a tiempo t Sec nat'!$E10-'masa secado al natural'!$AK10)</f>
        <v>1</v>
      </c>
      <c r="F17" s="127">
        <f>'humedad libre sec nat'!F10/('humedad a tiempo t Sec nat'!$E10-'masa secado al natural'!$AK10)</f>
        <v>0.77777777777777779</v>
      </c>
      <c r="G17" s="127">
        <f>'humedad libre sec nat'!G10/('humedad a tiempo t Sec nat'!$E10-'masa secado al natural'!$AK10)</f>
        <v>0.61111111111111105</v>
      </c>
      <c r="H17" s="127">
        <f>'humedad libre sec nat'!H10/('humedad a tiempo t Sec nat'!$E10-'masa secado al natural'!$AK10)</f>
        <v>0.44444444444444442</v>
      </c>
      <c r="I17" s="127">
        <f>'humedad libre sec nat'!I10/('humedad a tiempo t Sec nat'!$E10-'masa secado al natural'!$AK10)</f>
        <v>0.27777777777777779</v>
      </c>
      <c r="J17" s="127">
        <f>'humedad libre sec nat'!J10/('humedad a tiempo t Sec nat'!$E10-'masa secado al natural'!$AK10)</f>
        <v>0.22222222222222218</v>
      </c>
      <c r="K17" s="127">
        <f>'humedad libre sec nat'!K10/('humedad a tiempo t Sec nat'!$E10-'masa secado al natural'!$AK10)</f>
        <v>0.16666666666666669</v>
      </c>
      <c r="L17" s="127">
        <f>'humedad libre sec nat'!L10/('humedad a tiempo t Sec nat'!$E10-'masa secado al natural'!$AK10)</f>
        <v>0.11111111111111109</v>
      </c>
      <c r="M17" s="127">
        <f>'humedad libre sec nat'!M10/('humedad a tiempo t Sec nat'!$E10-'masa secado al natural'!$AK10)</f>
        <v>0.11111111111111109</v>
      </c>
      <c r="N17" s="127">
        <f>'humedad libre sec nat'!N10/('humedad a tiempo t Sec nat'!$E10-'masa secado al natural'!$AK10)</f>
        <v>0.11111111111111109</v>
      </c>
      <c r="O17" s="127">
        <f>'humedad libre sec nat'!O10/('humedad a tiempo t Sec nat'!$E10-'masa secado al natural'!$AK10)</f>
        <v>0.11111111111111109</v>
      </c>
      <c r="P17" s="127">
        <f>'humedad libre sec nat'!P10/('humedad a tiempo t Sec nat'!$E10-'masa secado al natural'!$AK10)</f>
        <v>0.11111111111111109</v>
      </c>
      <c r="Q17" s="127">
        <f>'humedad libre sec nat'!Q10/('humedad a tiempo t Sec nat'!$E10-'masa secado al natural'!$AK10)</f>
        <v>0.11111111111111109</v>
      </c>
      <c r="R17" s="127">
        <f>'humedad libre sec nat'!R10/('humedad a tiempo t Sec nat'!$E10-'masa secado al natural'!$AK10)</f>
        <v>0</v>
      </c>
      <c r="S17" s="127">
        <f>'humedad libre sec nat'!S10/('humedad a tiempo t Sec nat'!$E10-'masa secado al natural'!$AK10)</f>
        <v>5.5555555555555546E-2</v>
      </c>
      <c r="T17" s="127">
        <f>'humedad libre sec nat'!T10/('humedad a tiempo t Sec nat'!$E10-'masa secado al natural'!$AK10)</f>
        <v>5.5555555555555546E-2</v>
      </c>
      <c r="U17" s="127">
        <f>'humedad libre sec nat'!U10/('humedad a tiempo t Sec nat'!$E10-'masa secado al natural'!$AK10)</f>
        <v>5.5555555555555546E-2</v>
      </c>
      <c r="V17" s="127">
        <f>'humedad libre sec nat'!V10/('humedad a tiempo t Sec nat'!$E10-'masa secado al natural'!$AK10)</f>
        <v>5.5555555555555546E-2</v>
      </c>
      <c r="W17" s="127">
        <f>'humedad libre sec nat'!W10/('humedad a tiempo t Sec nat'!$E10-'masa secado al natural'!$AK10)</f>
        <v>5.5555555555555546E-2</v>
      </c>
      <c r="X17" s="127">
        <f>'humedad libre sec nat'!X10/('humedad a tiempo t Sec nat'!$E10-'masa secado al natural'!$AK10)</f>
        <v>5.5555555555555546E-2</v>
      </c>
      <c r="Y17" s="127">
        <f>'humedad libre sec nat'!Y10/('humedad a tiempo t Sec nat'!$E10-'masa secado al natural'!$AK10)</f>
        <v>5.5555555555555546E-2</v>
      </c>
      <c r="Z17" s="127">
        <f>'humedad libre sec nat'!Z10/('humedad a tiempo t Sec nat'!$E10-'masa secado al natural'!$AK10)</f>
        <v>5.5555555555555546E-2</v>
      </c>
      <c r="AA17" s="127">
        <f>'humedad libre sec nat'!AA10/('humedad a tiempo t Sec nat'!$E10-'masa secado al natural'!$AK10)</f>
        <v>5.5555555555555546E-2</v>
      </c>
      <c r="AB17" s="127">
        <f>'humedad libre sec nat'!AB10/('humedad a tiempo t Sec nat'!$E10-'masa secado al natural'!$AK10)</f>
        <v>5.5555555555555546E-2</v>
      </c>
      <c r="AC17" s="127">
        <f>'humedad libre sec nat'!AC10/('humedad a tiempo t Sec nat'!$E10-'masa secado al natural'!$AK10)</f>
        <v>5.5555555555555546E-2</v>
      </c>
      <c r="AD17" s="127">
        <f>'humedad libre sec nat'!AD10/('humedad a tiempo t Sec nat'!$E10-'masa secado al natural'!$AK10)</f>
        <v>5.5555555555555546E-2</v>
      </c>
      <c r="AE17" s="127">
        <f>'humedad libre sec nat'!AE10/('humedad a tiempo t Sec nat'!$E10-'masa secado al natural'!$AK10)</f>
        <v>5.5555555555555546E-2</v>
      </c>
      <c r="AF17" s="127">
        <f>'humedad libre sec nat'!AF10/('humedad a tiempo t Sec nat'!$E10-'masa secado al natural'!$AK10)</f>
        <v>5.5555555555555546E-2</v>
      </c>
      <c r="AG17" s="127">
        <f>'humedad libre sec nat'!AG10/('humedad a tiempo t Sec nat'!$E10-'masa secado al natural'!$AK10)</f>
        <v>5.5555555555555546E-2</v>
      </c>
      <c r="AH17" s="127">
        <f>'humedad libre sec nat'!AH10/('humedad a tiempo t Sec nat'!$E10-'masa secado al natural'!$AK10)</f>
        <v>5.5555555555555546E-2</v>
      </c>
      <c r="BC17" s="180">
        <v>0.11000921902693235</v>
      </c>
    </row>
    <row r="18" spans="2:55" x14ac:dyDescent="0.35">
      <c r="B18" s="127">
        <v>1</v>
      </c>
      <c r="C18" s="128">
        <v>2</v>
      </c>
      <c r="D18" s="128">
        <v>20</v>
      </c>
      <c r="E18" s="127">
        <f>'humedad libre sec nat'!E17/('humedad a tiempo t Sec nat'!$E17-'masa secado al natural'!$AK17)</f>
        <v>1</v>
      </c>
      <c r="F18" s="127">
        <f>'humedad libre sec nat'!F17/('humedad a tiempo t Sec nat'!$E17-'masa secado al natural'!$AK17)</f>
        <v>0.87323943661971815</v>
      </c>
      <c r="G18" s="127">
        <f>'humedad libre sec nat'!G17/('humedad a tiempo t Sec nat'!$E17-'masa secado al natural'!$AK17)</f>
        <v>0.66197183098591561</v>
      </c>
      <c r="H18" s="127">
        <f>'humedad libre sec nat'!H17/('humedad a tiempo t Sec nat'!$E17-'masa secado al natural'!$AK17)</f>
        <v>0.54929577464788737</v>
      </c>
      <c r="I18" s="127">
        <f>'humedad libre sec nat'!I17/('humedad a tiempo t Sec nat'!$E17-'masa secado al natural'!$AK17)</f>
        <v>0.46478873239436619</v>
      </c>
      <c r="J18" s="127">
        <f>'humedad libre sec nat'!J17/('humedad a tiempo t Sec nat'!$E17-'masa secado al natural'!$AK17)</f>
        <v>0.43661971830985907</v>
      </c>
      <c r="K18" s="127">
        <f>'humedad libre sec nat'!K17/('humedad a tiempo t Sec nat'!$E17-'masa secado al natural'!$AK17)</f>
        <v>0.38028169014084512</v>
      </c>
      <c r="L18" s="127">
        <f>'humedad libre sec nat'!L17/('humedad a tiempo t Sec nat'!$E17-'masa secado al natural'!$AK17)</f>
        <v>0.33802816901408461</v>
      </c>
      <c r="M18" s="127">
        <f>'humedad libre sec nat'!M17/('humedad a tiempo t Sec nat'!$E17-'masa secado al natural'!$AK17)</f>
        <v>0.3098591549295775</v>
      </c>
      <c r="N18" s="127">
        <f>'humedad libre sec nat'!N17/('humedad a tiempo t Sec nat'!$E17-'masa secado al natural'!$AK17)</f>
        <v>0.25352112676056338</v>
      </c>
      <c r="O18" s="127">
        <f>'humedad libre sec nat'!O17/('humedad a tiempo t Sec nat'!$E17-'masa secado al natural'!$AK17)</f>
        <v>0.22535211267605632</v>
      </c>
      <c r="P18" s="127">
        <f>'humedad libre sec nat'!P17/('humedad a tiempo t Sec nat'!$E17-'masa secado al natural'!$AK17)</f>
        <v>0.15492957746478875</v>
      </c>
      <c r="Q18" s="127">
        <f>'humedad libre sec nat'!Q17/('humedad a tiempo t Sec nat'!$E17-'masa secado al natural'!$AK17)</f>
        <v>7.0422535211267609E-2</v>
      </c>
      <c r="R18" s="127">
        <f>'humedad libre sec nat'!R17/('humedad a tiempo t Sec nat'!$E17-'masa secado al natural'!$AK17)</f>
        <v>4.2253521126760542E-2</v>
      </c>
      <c r="S18" s="127">
        <f>'humedad libre sec nat'!S17/('humedad a tiempo t Sec nat'!$E17-'masa secado al natural'!$AK17)</f>
        <v>1.4084507042253534E-2</v>
      </c>
      <c r="T18" s="127">
        <f>'humedad libre sec nat'!T17/('humedad a tiempo t Sec nat'!$E17-'masa secado al natural'!$AK17)</f>
        <v>8.4507042253521153E-2</v>
      </c>
      <c r="U18" s="127">
        <f>'humedad libre sec nat'!U17/('humedad a tiempo t Sec nat'!$E17-'masa secado al natural'!$AK17)</f>
        <v>4.2253521126760542E-2</v>
      </c>
      <c r="V18" s="127">
        <f>'humedad libre sec nat'!V17/('humedad a tiempo t Sec nat'!$E17-'masa secado al natural'!$AK17)</f>
        <v>4.2253521126760542E-2</v>
      </c>
      <c r="W18" s="127">
        <f>'humedad libre sec nat'!W17/('humedad a tiempo t Sec nat'!$E17-'masa secado al natural'!$AK17)</f>
        <v>2.8169014084507067E-2</v>
      </c>
      <c r="X18" s="127">
        <f>'humedad libre sec nat'!X17/('humedad a tiempo t Sec nat'!$E17-'masa secado al natural'!$AK17)</f>
        <v>2.8169014084507067E-2</v>
      </c>
      <c r="Y18" s="127">
        <f>'humedad libre sec nat'!Y17/('humedad a tiempo t Sec nat'!$E17-'masa secado al natural'!$AK17)</f>
        <v>4.2253521126760542E-2</v>
      </c>
      <c r="Z18" s="127">
        <f>'humedad libre sec nat'!Z17/('humedad a tiempo t Sec nat'!$E17-'masa secado al natural'!$AK17)</f>
        <v>5.6338028169014079E-2</v>
      </c>
      <c r="AA18" s="127">
        <f>'humedad libre sec nat'!AA17/('humedad a tiempo t Sec nat'!$E17-'masa secado al natural'!$AK17)</f>
        <v>5.6338028169014079E-2</v>
      </c>
      <c r="AB18" s="127">
        <f>'humedad libre sec nat'!AB17/('humedad a tiempo t Sec nat'!$E17-'masa secado al natural'!$AK17)</f>
        <v>1.4084507042253534E-2</v>
      </c>
      <c r="AC18" s="127">
        <f>'humedad libre sec nat'!AC17/('humedad a tiempo t Sec nat'!$E17-'masa secado al natural'!$AK17)</f>
        <v>0</v>
      </c>
      <c r="AD18" s="127">
        <f>'humedad libre sec nat'!AD17/('humedad a tiempo t Sec nat'!$E17-'masa secado al natural'!$AK17)</f>
        <v>0</v>
      </c>
      <c r="AE18" s="127">
        <f>'humedad libre sec nat'!AE17/('humedad a tiempo t Sec nat'!$E17-'masa secado al natural'!$AK17)</f>
        <v>0</v>
      </c>
      <c r="AF18" s="127">
        <f>'humedad libre sec nat'!AF17/('humedad a tiempo t Sec nat'!$E17-'masa secado al natural'!$AK17)</f>
        <v>1.4084507042253534E-2</v>
      </c>
      <c r="AG18" s="127">
        <f>'humedad libre sec nat'!AG17/('humedad a tiempo t Sec nat'!$E17-'masa secado al natural'!$AK17)</f>
        <v>2.8169014084507067E-2</v>
      </c>
      <c r="AH18" s="127">
        <f>'humedad libre sec nat'!AH17/('humedad a tiempo t Sec nat'!$E17-'masa secado al natural'!$AK17)</f>
        <v>7.0422535211267609E-2</v>
      </c>
      <c r="BC18" s="180">
        <v>0.1008702903227863</v>
      </c>
    </row>
    <row r="19" spans="2:55" x14ac:dyDescent="0.35">
      <c r="B19" s="127">
        <v>2</v>
      </c>
      <c r="C19" s="128">
        <v>2</v>
      </c>
      <c r="D19" s="128">
        <v>20</v>
      </c>
      <c r="E19" s="127">
        <f>'humedad libre sec nat'!E18/('humedad a tiempo t Sec nat'!$E18-'masa secado al natural'!$AK18)</f>
        <v>1</v>
      </c>
      <c r="F19" s="127">
        <f>'humedad libre sec nat'!F18/('humedad a tiempo t Sec nat'!$E18-'masa secado al natural'!$AK18)</f>
        <v>0.80952380952380942</v>
      </c>
      <c r="G19" s="127">
        <f>'humedad libre sec nat'!G18/('humedad a tiempo t Sec nat'!$E18-'masa secado al natural'!$AK18)</f>
        <v>0.58730158730158732</v>
      </c>
      <c r="H19" s="127">
        <f>'humedad libre sec nat'!H18/('humedad a tiempo t Sec nat'!$E18-'masa secado al natural'!$AK18)</f>
        <v>0.42857142857142855</v>
      </c>
      <c r="I19" s="127">
        <f>'humedad libre sec nat'!I18/('humedad a tiempo t Sec nat'!$E18-'masa secado al natural'!$AK18)</f>
        <v>0.41269841269841262</v>
      </c>
      <c r="J19" s="127">
        <f>'humedad libre sec nat'!J18/('humedad a tiempo t Sec nat'!$E18-'masa secado al natural'!$AK18)</f>
        <v>0.3968253968253968</v>
      </c>
      <c r="K19" s="127">
        <f>'humedad libre sec nat'!K18/('humedad a tiempo t Sec nat'!$E18-'masa secado al natural'!$AK18)</f>
        <v>0.34920634920634924</v>
      </c>
      <c r="L19" s="127">
        <f>'humedad libre sec nat'!L18/('humedad a tiempo t Sec nat'!$E18-'masa secado al natural'!$AK18)</f>
        <v>0.26984126984126988</v>
      </c>
      <c r="M19" s="127">
        <f>'humedad libre sec nat'!M18/('humedad a tiempo t Sec nat'!$E18-'masa secado al natural'!$AK18)</f>
        <v>0.2539682539682539</v>
      </c>
      <c r="N19" s="127">
        <f>'humedad libre sec nat'!N18/('humedad a tiempo t Sec nat'!$E18-'masa secado al natural'!$AK18)</f>
        <v>0.19047619047619049</v>
      </c>
      <c r="O19" s="127">
        <f>'humedad libre sec nat'!O18/('humedad a tiempo t Sec nat'!$E18-'masa secado al natural'!$AK18)</f>
        <v>0.19047619047619049</v>
      </c>
      <c r="P19" s="127">
        <f>'humedad libre sec nat'!P18/('humedad a tiempo t Sec nat'!$E18-'masa secado al natural'!$AK18)</f>
        <v>0.14285714285714285</v>
      </c>
      <c r="Q19" s="127">
        <f>'humedad libre sec nat'!Q18/('humedad a tiempo t Sec nat'!$E18-'masa secado al natural'!$AK18)</f>
        <v>6.3492063492063475E-2</v>
      </c>
      <c r="R19" s="127">
        <f>'humedad libre sec nat'!R18/('humedad a tiempo t Sec nat'!$E18-'masa secado al natural'!$AK18)</f>
        <v>9.5238095238095247E-2</v>
      </c>
      <c r="S19" s="127">
        <f>'humedad libre sec nat'!S18/('humedad a tiempo t Sec nat'!$E18-'masa secado al natural'!$AK18)</f>
        <v>3.1746031746031772E-2</v>
      </c>
      <c r="T19" s="127">
        <f>'humedad libre sec nat'!T18/('humedad a tiempo t Sec nat'!$E18-'masa secado al natural'!$AK18)</f>
        <v>0.12698412698412695</v>
      </c>
      <c r="U19" s="127">
        <f>'humedad libre sec nat'!U18/('humedad a tiempo t Sec nat'!$E18-'masa secado al natural'!$AK18)</f>
        <v>6.3492063492063475E-2</v>
      </c>
      <c r="V19" s="127">
        <f>'humedad libre sec nat'!V18/('humedad a tiempo t Sec nat'!$E18-'masa secado al natural'!$AK18)</f>
        <v>6.3492063492063475E-2</v>
      </c>
      <c r="W19" s="127">
        <f>'humedad libre sec nat'!W18/('humedad a tiempo t Sec nat'!$E18-'masa secado al natural'!$AK18)</f>
        <v>4.7619047619047589E-2</v>
      </c>
      <c r="X19" s="127">
        <f>'humedad libre sec nat'!X18/('humedad a tiempo t Sec nat'!$E18-'masa secado al natural'!$AK18)</f>
        <v>3.1746031746031772E-2</v>
      </c>
      <c r="Y19" s="127">
        <f>'humedad libre sec nat'!Y18/('humedad a tiempo t Sec nat'!$E18-'masa secado al natural'!$AK18)</f>
        <v>4.7619047619047589E-2</v>
      </c>
      <c r="Z19" s="127">
        <f>'humedad libre sec nat'!Z18/('humedad a tiempo t Sec nat'!$E18-'masa secado al natural'!$AK18)</f>
        <v>3.1746031746031772E-2</v>
      </c>
      <c r="AA19" s="127">
        <f>'humedad libre sec nat'!AA18/('humedad a tiempo t Sec nat'!$E18-'masa secado al natural'!$AK18)</f>
        <v>3.1746031746031772E-2</v>
      </c>
      <c r="AB19" s="127">
        <f>'humedad libre sec nat'!AB18/('humedad a tiempo t Sec nat'!$E18-'masa secado al natural'!$AK18)</f>
        <v>3.1746031746031772E-2</v>
      </c>
      <c r="AC19" s="127">
        <f>'humedad libre sec nat'!AC18/('humedad a tiempo t Sec nat'!$E18-'masa secado al natural'!$AK18)</f>
        <v>3.1746031746031772E-2</v>
      </c>
      <c r="AD19" s="127">
        <f>'humedad libre sec nat'!AD18/('humedad a tiempo t Sec nat'!$E18-'masa secado al natural'!$AK18)</f>
        <v>3.1746031746031772E-2</v>
      </c>
      <c r="AE19" s="127">
        <f>'humedad libre sec nat'!AE18/('humedad a tiempo t Sec nat'!$E18-'masa secado al natural'!$AK18)</f>
        <v>1.5873015873015886E-2</v>
      </c>
      <c r="AF19" s="127">
        <f>'humedad libre sec nat'!AF18/('humedad a tiempo t Sec nat'!$E18-'masa secado al natural'!$AK18)</f>
        <v>0</v>
      </c>
      <c r="AG19" s="127">
        <f>'humedad libre sec nat'!AG18/('humedad a tiempo t Sec nat'!$E18-'masa secado al natural'!$AK18)</f>
        <v>1.5873015873015886E-2</v>
      </c>
      <c r="AH19" s="127">
        <f>'humedad libre sec nat'!AH18/('humedad a tiempo t Sec nat'!$E18-'masa secado al natural'!$AK18)</f>
        <v>7.9365079365079361E-2</v>
      </c>
      <c r="BC19" s="180">
        <v>0.11776948226223588</v>
      </c>
    </row>
    <row r="20" spans="2:55" x14ac:dyDescent="0.35">
      <c r="B20" s="127">
        <v>3</v>
      </c>
      <c r="C20" s="128">
        <v>2</v>
      </c>
      <c r="D20" s="128">
        <v>20</v>
      </c>
      <c r="E20" s="127">
        <f>'humedad libre sec nat'!E19/('humedad a tiempo t Sec nat'!$E19-'masa secado al natural'!$AK19)</f>
        <v>1</v>
      </c>
      <c r="F20" s="127">
        <f>'humedad libre sec nat'!F19/('humedad a tiempo t Sec nat'!$E19-'masa secado al natural'!$AK19)</f>
        <v>0.7457627118644069</v>
      </c>
      <c r="G20" s="127">
        <f>'humedad libre sec nat'!G19/('humedad a tiempo t Sec nat'!$E19-'masa secado al natural'!$AK19)</f>
        <v>0.50847457627118653</v>
      </c>
      <c r="H20" s="127">
        <f>'humedad libre sec nat'!H19/('humedad a tiempo t Sec nat'!$E19-'masa secado al natural'!$AK19)</f>
        <v>0.25423728813559326</v>
      </c>
      <c r="I20" s="127">
        <f>'humedad libre sec nat'!I19/('humedad a tiempo t Sec nat'!$E19-'masa secado al natural'!$AK19)</f>
        <v>0.20338983050847462</v>
      </c>
      <c r="J20" s="127">
        <f>'humedad libre sec nat'!J19/('humedad a tiempo t Sec nat'!$E19-'masa secado al natural'!$AK19)</f>
        <v>0.15254237288135603</v>
      </c>
      <c r="K20" s="127">
        <f>'humedad libre sec nat'!K19/('humedad a tiempo t Sec nat'!$E19-'masa secado al natural'!$AK19)</f>
        <v>0.1186440677966102</v>
      </c>
      <c r="L20" s="127">
        <f>'humedad libre sec nat'!L19/('humedad a tiempo t Sec nat'!$E19-'masa secado al natural'!$AK19)</f>
        <v>6.7796610169491595E-2</v>
      </c>
      <c r="M20" s="127">
        <f>'humedad libre sec nat'!M19/('humedad a tiempo t Sec nat'!$E19-'masa secado al natural'!$AK19)</f>
        <v>3.3898305084745797E-2</v>
      </c>
      <c r="N20" s="127">
        <f>'humedad libre sec nat'!N19/('humedad a tiempo t Sec nat'!$E19-'masa secado al natural'!$AK19)</f>
        <v>5.0847457627118703E-2</v>
      </c>
      <c r="O20" s="127">
        <f>'humedad libre sec nat'!O19/('humedad a tiempo t Sec nat'!$E19-'masa secado al natural'!$AK19)</f>
        <v>3.3898305084745797E-2</v>
      </c>
      <c r="P20" s="127">
        <f>'humedad libre sec nat'!P19/('humedad a tiempo t Sec nat'!$E19-'masa secado al natural'!$AK19)</f>
        <v>1.6949152542372899E-2</v>
      </c>
      <c r="Q20" s="127">
        <f>'humedad libre sec nat'!Q19/('humedad a tiempo t Sec nat'!$E19-'masa secado al natural'!$AK19)</f>
        <v>0</v>
      </c>
      <c r="R20" s="127">
        <f>'humedad libre sec nat'!R19/('humedad a tiempo t Sec nat'!$E19-'masa secado al natural'!$AK19)</f>
        <v>5.0847457627118703E-2</v>
      </c>
      <c r="S20" s="127">
        <f>'humedad libre sec nat'!S19/('humedad a tiempo t Sec nat'!$E19-'masa secado al natural'!$AK19)</f>
        <v>3.3898305084745797E-2</v>
      </c>
      <c r="T20" s="127">
        <f>'humedad libre sec nat'!T19/('humedad a tiempo t Sec nat'!$E19-'masa secado al natural'!$AK19)</f>
        <v>6.7796610169491595E-2</v>
      </c>
      <c r="U20" s="127">
        <f>'humedad libre sec nat'!U19/('humedad a tiempo t Sec nat'!$E19-'masa secado al natural'!$AK19)</f>
        <v>1.6949152542372899E-2</v>
      </c>
      <c r="V20" s="127">
        <f>'humedad libre sec nat'!V19/('humedad a tiempo t Sec nat'!$E19-'masa secado al natural'!$AK19)</f>
        <v>0</v>
      </c>
      <c r="W20" s="127">
        <f>'humedad libre sec nat'!W19/('humedad a tiempo t Sec nat'!$E19-'masa secado al natural'!$AK19)</f>
        <v>0</v>
      </c>
      <c r="X20" s="127">
        <f>'humedad libre sec nat'!X19/('humedad a tiempo t Sec nat'!$E19-'masa secado al natural'!$AK19)</f>
        <v>1.6949152542372899E-2</v>
      </c>
      <c r="Y20" s="127">
        <f>'humedad libre sec nat'!Y19/('humedad a tiempo t Sec nat'!$E19-'masa secado al natural'!$AK19)</f>
        <v>3.3898305084745797E-2</v>
      </c>
      <c r="Z20" s="127">
        <f>'humedad libre sec nat'!Z19/('humedad a tiempo t Sec nat'!$E19-'masa secado al natural'!$AK19)</f>
        <v>5.0847457627118703E-2</v>
      </c>
      <c r="AA20" s="127">
        <f>'humedad libre sec nat'!AA19/('humedad a tiempo t Sec nat'!$E19-'masa secado al natural'!$AK19)</f>
        <v>1.6949152542372899E-2</v>
      </c>
      <c r="AB20" s="127">
        <f>'humedad libre sec nat'!AB19/('humedad a tiempo t Sec nat'!$E19-'masa secado al natural'!$AK19)</f>
        <v>1.6949152542372899E-2</v>
      </c>
      <c r="AC20" s="127">
        <f>'humedad libre sec nat'!AC19/('humedad a tiempo t Sec nat'!$E19-'masa secado al natural'!$AK19)</f>
        <v>1.6949152542372899E-2</v>
      </c>
      <c r="AD20" s="127">
        <f>'humedad libre sec nat'!AD19/('humedad a tiempo t Sec nat'!$E19-'masa secado al natural'!$AK19)</f>
        <v>3.3898305084745797E-2</v>
      </c>
      <c r="AE20" s="127">
        <f>'humedad libre sec nat'!AE19/('humedad a tiempo t Sec nat'!$E19-'masa secado al natural'!$AK19)</f>
        <v>1.6949152542372899E-2</v>
      </c>
      <c r="AF20" s="127">
        <f>'humedad libre sec nat'!AF19/('humedad a tiempo t Sec nat'!$E19-'masa secado al natural'!$AK19)</f>
        <v>1.6949152542372899E-2</v>
      </c>
      <c r="AG20" s="127">
        <f>'humedad libre sec nat'!AG19/('humedad a tiempo t Sec nat'!$E19-'masa secado al natural'!$AK19)</f>
        <v>1.6949152542372899E-2</v>
      </c>
      <c r="AH20" s="127">
        <f>'humedad libre sec nat'!AH19/('humedad a tiempo t Sec nat'!$E19-'masa secado al natural'!$AK19)</f>
        <v>8.4745762711864417E-2</v>
      </c>
      <c r="BC20" s="180">
        <v>8.7001693362401877E-2</v>
      </c>
    </row>
    <row r="21" spans="2:55" x14ac:dyDescent="0.35">
      <c r="B21" s="127">
        <v>1</v>
      </c>
      <c r="C21" s="128">
        <v>2</v>
      </c>
      <c r="D21" s="128">
        <v>30</v>
      </c>
      <c r="E21" s="177">
        <f>'humedad libre sec nat'!E26/('humedad a tiempo t Sec nat'!$E26-'masa secado al natural'!$AK26)</f>
        <v>1</v>
      </c>
      <c r="F21" s="177">
        <f>'humedad libre sec nat'!F26/('humedad a tiempo t Sec nat'!$E26-'masa secado al natural'!$AK26)</f>
        <v>0.84146341463414642</v>
      </c>
      <c r="G21" s="177">
        <f>'humedad libre sec nat'!G26/('humedad a tiempo t Sec nat'!$E26-'masa secado al natural'!$AK26)</f>
        <v>0.64634146341463405</v>
      </c>
      <c r="H21" s="177">
        <f>'humedad libre sec nat'!H26/('humedad a tiempo t Sec nat'!$E26-'masa secado al natural'!$AK26)</f>
        <v>0.48780487804878053</v>
      </c>
      <c r="I21" s="177">
        <f>'humedad libre sec nat'!I26/('humedad a tiempo t Sec nat'!$E26-'masa secado al natural'!$AK26)</f>
        <v>0.25609756097560976</v>
      </c>
      <c r="J21" s="177">
        <f>'humedad libre sec nat'!J26/('humedad a tiempo t Sec nat'!$E26-'masa secado al natural'!$AK26)</f>
        <v>0.23170731707317072</v>
      </c>
      <c r="K21" s="177">
        <f>'humedad libre sec nat'!K26/('humedad a tiempo t Sec nat'!$E26-'masa secado al natural'!$AK26)</f>
        <v>0.20731707317073167</v>
      </c>
      <c r="L21" s="177">
        <f>'humedad libre sec nat'!L26/('humedad a tiempo t Sec nat'!$E26-'masa secado al natural'!$AK26)</f>
        <v>0.20731707317073167</v>
      </c>
      <c r="M21" s="177">
        <f>'humedad libre sec nat'!M26/('humedad a tiempo t Sec nat'!$E26-'masa secado al natural'!$AK26)</f>
        <v>0.1951219512195122</v>
      </c>
      <c r="N21" s="177">
        <f>'humedad libre sec nat'!N26/('humedad a tiempo t Sec nat'!$E26-'masa secado al natural'!$AK26)</f>
        <v>0.14634146341463411</v>
      </c>
      <c r="O21" s="177">
        <f>'humedad libre sec nat'!O26/('humedad a tiempo t Sec nat'!$E26-'masa secado al natural'!$AK26)</f>
        <v>0.12195121951219519</v>
      </c>
      <c r="P21" s="177">
        <f>'humedad libre sec nat'!P26/('humedad a tiempo t Sec nat'!$E26-'masa secado al natural'!$AK26)</f>
        <v>9.7560975609756129E-2</v>
      </c>
      <c r="Q21" s="177">
        <f>'humedad libre sec nat'!Q26/('humedad a tiempo t Sec nat'!$E26-'masa secado al natural'!$AK26)</f>
        <v>4.8780487804878037E-2</v>
      </c>
      <c r="R21" s="177">
        <f>'humedad libre sec nat'!R26/('humedad a tiempo t Sec nat'!$E26-'masa secado al natural'!$AK26)</f>
        <v>3.6585365853658569E-2</v>
      </c>
      <c r="S21" s="177">
        <f>'humedad libre sec nat'!S26/('humedad a tiempo t Sec nat'!$E26-'masa secado al natural'!$AK26)</f>
        <v>3.6585365853658569E-2</v>
      </c>
      <c r="T21" s="177">
        <f>'humedad libre sec nat'!T26/('humedad a tiempo t Sec nat'!$E26-'masa secado al natural'!$AK26)</f>
        <v>7.3170731707317083E-2</v>
      </c>
      <c r="U21" s="177">
        <f>'humedad libre sec nat'!U26/('humedad a tiempo t Sec nat'!$E26-'masa secado al natural'!$AK26)</f>
        <v>4.8780487804878037E-2</v>
      </c>
      <c r="V21" s="177">
        <f>'humedad libre sec nat'!V26/('humedad a tiempo t Sec nat'!$E26-'masa secado al natural'!$AK26)</f>
        <v>6.0975609756097622E-2</v>
      </c>
      <c r="W21" s="177">
        <f>'humedad libre sec nat'!W26/('humedad a tiempo t Sec nat'!$E26-'masa secado al natural'!$AK26)</f>
        <v>0</v>
      </c>
      <c r="X21" s="177">
        <f>'humedad libre sec nat'!X26/('humedad a tiempo t Sec nat'!$E26-'masa secado al natural'!$AK26)</f>
        <v>0</v>
      </c>
      <c r="Y21" s="177">
        <f>'humedad libre sec nat'!Y26/('humedad a tiempo t Sec nat'!$E26-'masa secado al natural'!$AK26)</f>
        <v>1.2195121951219523E-2</v>
      </c>
      <c r="Z21" s="177">
        <f>'humedad libre sec nat'!Z26/('humedad a tiempo t Sec nat'!$E26-'masa secado al natural'!$AK26)</f>
        <v>2.4390243902438994E-2</v>
      </c>
      <c r="AA21" s="177">
        <f>'humedad libre sec nat'!AA26/('humedad a tiempo t Sec nat'!$E26-'masa secado al natural'!$AK26)</f>
        <v>2.4390243902438994E-2</v>
      </c>
      <c r="AB21" s="177">
        <f>'humedad libre sec nat'!AB26/('humedad a tiempo t Sec nat'!$E26-'masa secado al natural'!$AK26)</f>
        <v>2.4390243902438994E-2</v>
      </c>
      <c r="AC21" s="177">
        <f>'humedad libre sec nat'!AC26/('humedad a tiempo t Sec nat'!$E26-'masa secado al natural'!$AK26)</f>
        <v>3.6585365853658569E-2</v>
      </c>
      <c r="AD21" s="177">
        <f>'humedad libre sec nat'!AD26/('humedad a tiempo t Sec nat'!$E26-'masa secado al natural'!$AK26)</f>
        <v>3.6585365853658569E-2</v>
      </c>
      <c r="AE21" s="177">
        <f>'humedad libre sec nat'!AE26/('humedad a tiempo t Sec nat'!$E26-'masa secado al natural'!$AK26)</f>
        <v>3.6585365853658569E-2</v>
      </c>
      <c r="AF21" s="177">
        <f>'humedad libre sec nat'!AF26/('humedad a tiempo t Sec nat'!$E26-'masa secado al natural'!$AK26)</f>
        <v>1.2195121951219523E-2</v>
      </c>
      <c r="AG21" s="177">
        <f>'humedad libre sec nat'!AG26/('humedad a tiempo t Sec nat'!$E26-'masa secado al natural'!$AK26)</f>
        <v>0</v>
      </c>
      <c r="AH21" s="177">
        <f>'humedad libre sec nat'!AH26/('humedad a tiempo t Sec nat'!$E26-'masa secado al natural'!$AK26)</f>
        <v>4.8780487804878037E-2</v>
      </c>
      <c r="BC21" s="180">
        <v>9.9371760523129266E-2</v>
      </c>
    </row>
    <row r="22" spans="2:55" x14ac:dyDescent="0.35">
      <c r="B22" s="127">
        <v>2</v>
      </c>
      <c r="C22" s="128">
        <v>2</v>
      </c>
      <c r="D22" s="128">
        <v>30</v>
      </c>
      <c r="E22" s="177">
        <f>'humedad libre sec nat'!E27/('humedad a tiempo t Sec nat'!$E27-'masa secado al natural'!$AK27)</f>
        <v>1</v>
      </c>
      <c r="F22" s="177">
        <f>'humedad libre sec nat'!F27/('humedad a tiempo t Sec nat'!$E27-'masa secado al natural'!$AK27)</f>
        <v>0.82926829268292679</v>
      </c>
      <c r="G22" s="177">
        <f>'humedad libre sec nat'!G27/('humedad a tiempo t Sec nat'!$E27-'masa secado al natural'!$AK27)</f>
        <v>0.65853658536585358</v>
      </c>
      <c r="H22" s="177">
        <f>'humedad libre sec nat'!H27/('humedad a tiempo t Sec nat'!$E27-'masa secado al natural'!$AK27)</f>
        <v>0.48780487804878048</v>
      </c>
      <c r="I22" s="177">
        <f>'humedad libre sec nat'!I27/('humedad a tiempo t Sec nat'!$E27-'masa secado al natural'!$AK27)</f>
        <v>0.42682926829268292</v>
      </c>
      <c r="J22" s="177">
        <f>'humedad libre sec nat'!J27/('humedad a tiempo t Sec nat'!$E27-'masa secado al natural'!$AK27)</f>
        <v>0.35365853658536589</v>
      </c>
      <c r="K22" s="177">
        <f>'humedad libre sec nat'!K27/('humedad a tiempo t Sec nat'!$E27-'masa secado al natural'!$AK27)</f>
        <v>0.3048780487804878</v>
      </c>
      <c r="L22" s="177">
        <f>'humedad libre sec nat'!L27/('humedad a tiempo t Sec nat'!$E27-'masa secado al natural'!$AK27)</f>
        <v>0.24390243902439024</v>
      </c>
      <c r="M22" s="177">
        <f>'humedad libre sec nat'!M27/('humedad a tiempo t Sec nat'!$E27-'masa secado al natural'!$AK27)</f>
        <v>0.19512195121951226</v>
      </c>
      <c r="N22" s="177">
        <f>'humedad libre sec nat'!N27/('humedad a tiempo t Sec nat'!$E27-'masa secado al natural'!$AK27)</f>
        <v>0.14634146341463417</v>
      </c>
      <c r="O22" s="177">
        <f>'humedad libre sec nat'!O27/('humedad a tiempo t Sec nat'!$E27-'masa secado al natural'!$AK27)</f>
        <v>0.13414634146341473</v>
      </c>
      <c r="P22" s="177">
        <f>'humedad libre sec nat'!P27/('humedad a tiempo t Sec nat'!$E27-'masa secado al natural'!$AK27)</f>
        <v>0.15853658536585366</v>
      </c>
      <c r="Q22" s="177">
        <f>'humedad libre sec nat'!Q27/('humedad a tiempo t Sec nat'!$E27-'masa secado al natural'!$AK27)</f>
        <v>4.8780487804878092E-2</v>
      </c>
      <c r="R22" s="177">
        <f>'humedad libre sec nat'!R27/('humedad a tiempo t Sec nat'!$E27-'masa secado al natural'!$AK27)</f>
        <v>4.8780487804878092E-2</v>
      </c>
      <c r="S22" s="177">
        <f>'humedad libre sec nat'!S27/('humedad a tiempo t Sec nat'!$E27-'masa secado al natural'!$AK27)</f>
        <v>2.4390243902439046E-2</v>
      </c>
      <c r="T22" s="177">
        <f>'humedad libre sec nat'!T27/('humedad a tiempo t Sec nat'!$E27-'masa secado al natural'!$AK27)</f>
        <v>8.5365853658536606E-2</v>
      </c>
      <c r="U22" s="177">
        <f>'humedad libre sec nat'!U27/('humedad a tiempo t Sec nat'!$E27-'masa secado al natural'!$AK27)</f>
        <v>3.6585365853658569E-2</v>
      </c>
      <c r="V22" s="177">
        <f>'humedad libre sec nat'!V27/('humedad a tiempo t Sec nat'!$E27-'masa secado al natural'!$AK27)</f>
        <v>3.6585365853658569E-2</v>
      </c>
      <c r="W22" s="177">
        <f>'humedad libre sec nat'!W27/('humedad a tiempo t Sec nat'!$E27-'masa secado al natural'!$AK27)</f>
        <v>3.6585365853658569E-2</v>
      </c>
      <c r="X22" s="177">
        <f>'humedad libre sec nat'!X27/('humedad a tiempo t Sec nat'!$E27-'masa secado al natural'!$AK27)</f>
        <v>3.6585365853658569E-2</v>
      </c>
      <c r="Y22" s="177">
        <f>'humedad libre sec nat'!Y27/('humedad a tiempo t Sec nat'!$E27-'masa secado al natural'!$AK27)</f>
        <v>2.4390243902439046E-2</v>
      </c>
      <c r="Z22" s="177">
        <f>'humedad libre sec nat'!Z27/('humedad a tiempo t Sec nat'!$E27-'masa secado al natural'!$AK27)</f>
        <v>3.6585365853658569E-2</v>
      </c>
      <c r="AA22" s="177">
        <f>'humedad libre sec nat'!AA27/('humedad a tiempo t Sec nat'!$E27-'masa secado al natural'!$AK27)</f>
        <v>2.4390243902439046E-2</v>
      </c>
      <c r="AB22" s="177">
        <f>'humedad libre sec nat'!AB27/('humedad a tiempo t Sec nat'!$E27-'masa secado al natural'!$AK27)</f>
        <v>2.4390243902439046E-2</v>
      </c>
      <c r="AC22" s="177">
        <f>'humedad libre sec nat'!AC27/('humedad a tiempo t Sec nat'!$E27-'masa secado al natural'!$AK27)</f>
        <v>3.6585365853658569E-2</v>
      </c>
      <c r="AD22" s="177">
        <f>'humedad libre sec nat'!AD27/('humedad a tiempo t Sec nat'!$E27-'masa secado al natural'!$AK27)</f>
        <v>3.6585365853658569E-2</v>
      </c>
      <c r="AE22" s="177">
        <f>'humedad libre sec nat'!AE27/('humedad a tiempo t Sec nat'!$E27-'masa secado al natural'!$AK27)</f>
        <v>2.4390243902439046E-2</v>
      </c>
      <c r="AF22" s="177">
        <f>'humedad libre sec nat'!AF27/('humedad a tiempo t Sec nat'!$E27-'masa secado al natural'!$AK27)</f>
        <v>0</v>
      </c>
      <c r="AG22" s="177">
        <f>'humedad libre sec nat'!AG27/('humedad a tiempo t Sec nat'!$E27-'masa secado al natural'!$AK27)</f>
        <v>1.2195121951219523E-2</v>
      </c>
      <c r="AH22" s="177">
        <f>'humedad libre sec nat'!AH27/('humedad a tiempo t Sec nat'!$E27-'masa secado al natural'!$AK27)</f>
        <v>2.4390243902439046E-2</v>
      </c>
      <c r="BC22" s="180">
        <v>6.042150430234166E-2</v>
      </c>
    </row>
    <row r="23" spans="2:55" x14ac:dyDescent="0.35">
      <c r="B23" s="127">
        <v>3</v>
      </c>
      <c r="C23" s="128">
        <v>2</v>
      </c>
      <c r="D23" s="128">
        <v>30</v>
      </c>
      <c r="E23" s="177">
        <f>'humedad libre sec nat'!E28/('humedad a tiempo t Sec nat'!$E28-'masa secado al natural'!$AK28)</f>
        <v>1</v>
      </c>
      <c r="F23" s="177">
        <f>'humedad libre sec nat'!F28/('humedad a tiempo t Sec nat'!$E28-'masa secado al natural'!$AK28)</f>
        <v>0.82191780821917804</v>
      </c>
      <c r="G23" s="177">
        <f>'humedad libre sec nat'!G28/('humedad a tiempo t Sec nat'!$E28-'masa secado al natural'!$AK28)</f>
        <v>0.65753424657534232</v>
      </c>
      <c r="H23" s="177">
        <f>'humedad libre sec nat'!H28/('humedad a tiempo t Sec nat'!$E28-'masa secado al natural'!$AK28)</f>
        <v>0.47945205479452063</v>
      </c>
      <c r="I23" s="177">
        <f>'humedad libre sec nat'!I28/('humedad a tiempo t Sec nat'!$E28-'masa secado al natural'!$AK28)</f>
        <v>0.45205479452054803</v>
      </c>
      <c r="J23" s="177">
        <f>'humedad libre sec nat'!J28/('humedad a tiempo t Sec nat'!$E28-'masa secado al natural'!$AK28)</f>
        <v>0.41095890410958913</v>
      </c>
      <c r="K23" s="177">
        <f>'humedad libre sec nat'!K28/('humedad a tiempo t Sec nat'!$E28-'masa secado al natural'!$AK28)</f>
        <v>0.38356164383561647</v>
      </c>
      <c r="L23" s="177">
        <f>'humedad libre sec nat'!L28/('humedad a tiempo t Sec nat'!$E28-'masa secado al natural'!$AK28)</f>
        <v>0.34246575342465763</v>
      </c>
      <c r="M23" s="177">
        <f>'humedad libre sec nat'!M28/('humedad a tiempo t Sec nat'!$E28-'masa secado al natural'!$AK28)</f>
        <v>0.30136986301369861</v>
      </c>
      <c r="N23" s="177">
        <f>'humedad libre sec nat'!N28/('humedad a tiempo t Sec nat'!$E28-'masa secado al natural'!$AK28)</f>
        <v>0.24657534246575349</v>
      </c>
      <c r="O23" s="177">
        <f>'humedad libre sec nat'!O28/('humedad a tiempo t Sec nat'!$E28-'masa secado al natural'!$AK28)</f>
        <v>0.23287671232876711</v>
      </c>
      <c r="P23" s="177">
        <f>'humedad libre sec nat'!P28/('humedad a tiempo t Sec nat'!$E28-'masa secado al natural'!$AK28)</f>
        <v>0.19178082191780821</v>
      </c>
      <c r="Q23" s="177">
        <f>'humedad libre sec nat'!Q28/('humedad a tiempo t Sec nat'!$E28-'masa secado al natural'!$AK28)</f>
        <v>0.16438356164383558</v>
      </c>
      <c r="R23" s="177">
        <f>'humedad libre sec nat'!R28/('humedad a tiempo t Sec nat'!$E28-'masa secado al natural'!$AK28)</f>
        <v>0.10958904109589045</v>
      </c>
      <c r="S23" s="177">
        <f>'humedad libre sec nat'!S28/('humedad a tiempo t Sec nat'!$E28-'masa secado al natural'!$AK28)</f>
        <v>0.12328767123287672</v>
      </c>
      <c r="T23" s="177">
        <f>'humedad libre sec nat'!T28/('humedad a tiempo t Sec nat'!$E28-'masa secado al natural'!$AK28)</f>
        <v>0.16438356164383558</v>
      </c>
      <c r="U23" s="177">
        <f>'humedad libre sec nat'!U28/('humedad a tiempo t Sec nat'!$E28-'masa secado al natural'!$AK28)</f>
        <v>0</v>
      </c>
      <c r="V23" s="177">
        <f>'humedad libre sec nat'!V28/('humedad a tiempo t Sec nat'!$E28-'masa secado al natural'!$AK28)</f>
        <v>0</v>
      </c>
      <c r="W23" s="177">
        <f>'humedad libre sec nat'!W28/('humedad a tiempo t Sec nat'!$E28-'masa secado al natural'!$AK28)</f>
        <v>2.7397260273972629E-2</v>
      </c>
      <c r="X23" s="177">
        <f>'humedad libre sec nat'!X28/('humedad a tiempo t Sec nat'!$E28-'masa secado al natural'!$AK28)</f>
        <v>5.4794520547945195E-2</v>
      </c>
      <c r="Y23" s="177">
        <f>'humedad libre sec nat'!Y28/('humedad a tiempo t Sec nat'!$E28-'masa secado al natural'!$AK28)</f>
        <v>5.4794520547945195E-2</v>
      </c>
      <c r="Z23" s="177">
        <f>'humedad libre sec nat'!Z28/('humedad a tiempo t Sec nat'!$E28-'masa secado al natural'!$AK28)</f>
        <v>6.8493150684931517E-2</v>
      </c>
      <c r="AA23" s="177">
        <f>'humedad libre sec nat'!AA28/('humedad a tiempo t Sec nat'!$E28-'masa secado al natural'!$AK28)</f>
        <v>2.7397260273972629E-2</v>
      </c>
      <c r="AB23" s="177">
        <f>'humedad libre sec nat'!AB28/('humedad a tiempo t Sec nat'!$E28-'masa secado al natural'!$AK28)</f>
        <v>1.3698630136986314E-2</v>
      </c>
      <c r="AC23" s="177">
        <f>'humedad libre sec nat'!AC28/('humedad a tiempo t Sec nat'!$E28-'masa secado al natural'!$AK28)</f>
        <v>1.3698630136986314E-2</v>
      </c>
      <c r="AD23" s="177">
        <f>'humedad libre sec nat'!AD28/('humedad a tiempo t Sec nat'!$E28-'masa secado al natural'!$AK28)</f>
        <v>1.3698630136986314E-2</v>
      </c>
      <c r="AE23" s="177">
        <f>'humedad libre sec nat'!AE28/('humedad a tiempo t Sec nat'!$E28-'masa secado al natural'!$AK28)</f>
        <v>0</v>
      </c>
      <c r="AF23" s="177">
        <f>'humedad libre sec nat'!AF28/('humedad a tiempo t Sec nat'!$E28-'masa secado al natural'!$AK28)</f>
        <v>1.3698630136986314E-2</v>
      </c>
      <c r="AG23" s="177">
        <f>'humedad libre sec nat'!AG28/('humedad a tiempo t Sec nat'!$E28-'masa secado al natural'!$AK28)</f>
        <v>1.3698630136986314E-2</v>
      </c>
      <c r="AH23" s="177">
        <f>'humedad libre sec nat'!AH28/('humedad a tiempo t Sec nat'!$E28-'masa secado al natural'!$AK28)</f>
        <v>4.1095890410958943E-2</v>
      </c>
      <c r="BC23" s="180">
        <v>3.4516370788512468E-2</v>
      </c>
    </row>
    <row r="24" spans="2:55" x14ac:dyDescent="0.35">
      <c r="B24" s="206" t="s">
        <v>182</v>
      </c>
      <c r="C24" s="207"/>
      <c r="D24" s="207"/>
      <c r="E24" s="179">
        <f>AVERAGE(E15:E23)</f>
        <v>1</v>
      </c>
      <c r="F24" s="179">
        <f t="shared" ref="F24:AH24" si="1">AVERAGE(F15:F23)</f>
        <v>0.78626928967257648</v>
      </c>
      <c r="G24" s="179">
        <f t="shared" si="1"/>
        <v>0.57501610209024345</v>
      </c>
      <c r="H24" s="179">
        <f t="shared" si="1"/>
        <v>0.38243193628148142</v>
      </c>
      <c r="I24" s="179">
        <f t="shared" si="1"/>
        <v>0.29683355442401038</v>
      </c>
      <c r="J24" s="179">
        <f t="shared" si="1"/>
        <v>0.25482969714789672</v>
      </c>
      <c r="K24" s="179">
        <f t="shared" si="1"/>
        <v>0.21228394884414525</v>
      </c>
      <c r="L24" s="179">
        <f t="shared" si="1"/>
        <v>0.18065744124558691</v>
      </c>
      <c r="M24" s="179">
        <f t="shared" si="1"/>
        <v>0.16065612622232855</v>
      </c>
      <c r="N24" s="179">
        <f t="shared" si="1"/>
        <v>0.13229652230272787</v>
      </c>
      <c r="O24" s="179">
        <f t="shared" si="1"/>
        <v>0.1216962820118918</v>
      </c>
      <c r="P24" s="179">
        <f t="shared" si="1"/>
        <v>0.10213110136926434</v>
      </c>
      <c r="Q24" s="179">
        <f t="shared" si="1"/>
        <v>6.1380532502508821E-2</v>
      </c>
      <c r="R24" s="179">
        <f t="shared" si="1"/>
        <v>5.7520146725006417E-2</v>
      </c>
      <c r="S24" s="179">
        <f t="shared" si="1"/>
        <v>5.9879474372263042E-2</v>
      </c>
      <c r="T24" s="179">
        <f t="shared" si="1"/>
        <v>9.2847677180067326E-2</v>
      </c>
      <c r="U24" s="179">
        <f t="shared" si="1"/>
        <v>4.4222610905993914E-2</v>
      </c>
      <c r="V24" s="179">
        <f t="shared" si="1"/>
        <v>3.8643880234249604E-2</v>
      </c>
      <c r="W24" s="179">
        <f t="shared" si="1"/>
        <v>2.6753420982365203E-2</v>
      </c>
      <c r="X24" s="179">
        <f t="shared" si="1"/>
        <v>2.9917131753846273E-2</v>
      </c>
      <c r="Y24" s="179">
        <f t="shared" si="1"/>
        <v>3.5128984582473183E-2</v>
      </c>
      <c r="Z24" s="179">
        <f t="shared" si="1"/>
        <v>5.0927020590822818E-2</v>
      </c>
      <c r="AA24" s="179">
        <f t="shared" si="1"/>
        <v>3.6188813601770634E-2</v>
      </c>
      <c r="AB24" s="179">
        <f t="shared" si="1"/>
        <v>2.9971907905798751E-2</v>
      </c>
      <c r="AC24" s="179">
        <f t="shared" si="1"/>
        <v>3.1116989779152702E-2</v>
      </c>
      <c r="AD24" s="179">
        <f t="shared" si="1"/>
        <v>3.3000228950527469E-2</v>
      </c>
      <c r="AE24" s="179">
        <f t="shared" si="1"/>
        <v>2.6476237783461403E-2</v>
      </c>
      <c r="AF24" s="179">
        <f t="shared" si="1"/>
        <v>1.7548612520325919E-2</v>
      </c>
      <c r="AG24" s="179">
        <f t="shared" si="1"/>
        <v>2.0877226177578073E-2</v>
      </c>
      <c r="AH24" s="179">
        <f t="shared" si="1"/>
        <v>4.9978900046287605E-2</v>
      </c>
      <c r="BC24" s="180">
        <v>1.6851360007559692E-2</v>
      </c>
    </row>
    <row r="25" spans="2:55" x14ac:dyDescent="0.35">
      <c r="B25" s="171">
        <v>1</v>
      </c>
      <c r="C25" s="122">
        <v>3</v>
      </c>
      <c r="D25" s="122">
        <v>10</v>
      </c>
      <c r="E25" s="171">
        <f>'humedad libre sec nat'!E11/('humedad a tiempo t Sec nat'!$E11-'masa secado al natural'!$AK11)</f>
        <v>1</v>
      </c>
      <c r="F25" s="171">
        <f>'humedad libre sec nat'!F11/('humedad a tiempo t Sec nat'!$E11-'masa secado al natural'!$AK11)</f>
        <v>1</v>
      </c>
      <c r="G25" s="171">
        <f>'humedad libre sec nat'!G11/('humedad a tiempo t Sec nat'!$E11-'masa secado al natural'!$AK11)</f>
        <v>0.82608695652173914</v>
      </c>
      <c r="H25" s="171">
        <f>'humedad libre sec nat'!H11/('humedad a tiempo t Sec nat'!$E11-'masa secado al natural'!$AK11)</f>
        <v>0.82608695652173914</v>
      </c>
      <c r="I25" s="171">
        <f>'humedad libre sec nat'!I11/('humedad a tiempo t Sec nat'!$E11-'masa secado al natural'!$AK11)</f>
        <v>0.73913043478260887</v>
      </c>
      <c r="J25" s="171">
        <f>'humedad libre sec nat'!J11/('humedad a tiempo t Sec nat'!$E11-'masa secado al natural'!$AK11)</f>
        <v>0.56521739130434778</v>
      </c>
      <c r="K25" s="171">
        <f>'humedad libre sec nat'!K11/('humedad a tiempo t Sec nat'!$E11-'masa secado al natural'!$AK11)</f>
        <v>0.47826086956521746</v>
      </c>
      <c r="L25" s="171">
        <f>'humedad libre sec nat'!L11/('humedad a tiempo t Sec nat'!$E11-'masa secado al natural'!$AK11)</f>
        <v>0.39130434782608697</v>
      </c>
      <c r="M25" s="171">
        <f>'humedad libre sec nat'!M11/('humedad a tiempo t Sec nat'!$E11-'masa secado al natural'!$AK11)</f>
        <v>0.3043478260869566</v>
      </c>
      <c r="N25" s="171">
        <f>'humedad libre sec nat'!N11/('humedad a tiempo t Sec nat'!$E11-'masa secado al natural'!$AK11)</f>
        <v>0.20869565217391306</v>
      </c>
      <c r="O25" s="171">
        <f>'humedad libre sec nat'!O11/('humedad a tiempo t Sec nat'!$E11-'masa secado al natural'!$AK11)</f>
        <v>9.5652173913043467E-2</v>
      </c>
      <c r="P25" s="171">
        <f>'humedad libre sec nat'!P11/('humedad a tiempo t Sec nat'!$E11-'masa secado al natural'!$AK11)</f>
        <v>0.10434782608695653</v>
      </c>
      <c r="Q25" s="171">
        <f>'humedad libre sec nat'!Q11/('humedad a tiempo t Sec nat'!$E11-'masa secado al natural'!$AK11)</f>
        <v>0</v>
      </c>
      <c r="R25" s="171">
        <f>'humedad libre sec nat'!R11/('humedad a tiempo t Sec nat'!$E11-'masa secado al natural'!$AK11)</f>
        <v>6.0869565217391265E-2</v>
      </c>
      <c r="S25" s="171">
        <f>'humedad libre sec nat'!S11/('humedad a tiempo t Sec nat'!$E11-'masa secado al natural'!$AK11)</f>
        <v>0.13043478260869568</v>
      </c>
      <c r="T25" s="171">
        <f>'humedad libre sec nat'!T11/('humedad a tiempo t Sec nat'!$E11-'masa secado al natural'!$AK11)</f>
        <v>0.11304347826086958</v>
      </c>
      <c r="U25" s="171">
        <f>'humedad libre sec nat'!U11/('humedad a tiempo t Sec nat'!$E11-'masa secado al natural'!$AK11)</f>
        <v>9.5652173913043467E-2</v>
      </c>
      <c r="V25" s="171">
        <f>'humedad libre sec nat'!V11/('humedad a tiempo t Sec nat'!$E11-'masa secado al natural'!$AK11)</f>
        <v>8.6956521739130418E-2</v>
      </c>
      <c r="W25" s="171">
        <f>'humedad libre sec nat'!W11/('humedad a tiempo t Sec nat'!$E11-'masa secado al natural'!$AK11)</f>
        <v>4.3478260869565258E-2</v>
      </c>
      <c r="X25" s="171">
        <f>'humedad libre sec nat'!X11/('humedad a tiempo t Sec nat'!$E11-'masa secado al natural'!$AK11)</f>
        <v>4.3478260869565258E-2</v>
      </c>
      <c r="Y25" s="171">
        <f>'humedad libre sec nat'!Y11/('humedad a tiempo t Sec nat'!$E11-'masa secado al natural'!$AK11)</f>
        <v>8.6956521739130523E-3</v>
      </c>
      <c r="Z25" s="171">
        <f>'humedad libre sec nat'!Z11/('humedad a tiempo t Sec nat'!$E11-'masa secado al natural'!$AK11)</f>
        <v>8.6956521739130523E-3</v>
      </c>
      <c r="AA25" s="171">
        <f>'humedad libre sec nat'!AA11/('humedad a tiempo t Sec nat'!$E11-'masa secado al natural'!$AK11)</f>
        <v>0</v>
      </c>
      <c r="AB25" s="171">
        <f>'humedad libre sec nat'!AB11/('humedad a tiempo t Sec nat'!$E11-'masa secado al natural'!$AK11)</f>
        <v>0</v>
      </c>
      <c r="AC25" s="171">
        <f>'humedad libre sec nat'!AC11/('humedad a tiempo t Sec nat'!$E11-'masa secado al natural'!$AK11)</f>
        <v>0</v>
      </c>
      <c r="AD25" s="171">
        <f>'humedad libre sec nat'!AD11/('humedad a tiempo t Sec nat'!$E11-'masa secado al natural'!$AK11)</f>
        <v>0</v>
      </c>
      <c r="AE25" s="171">
        <f>'humedad libre sec nat'!AE11/('humedad a tiempo t Sec nat'!$E11-'masa secado al natural'!$AK11)</f>
        <v>0</v>
      </c>
      <c r="AF25" s="171">
        <f>'humedad libre sec nat'!AF11/('humedad a tiempo t Sec nat'!$E11-'masa secado al natural'!$AK11)</f>
        <v>0</v>
      </c>
      <c r="AG25" s="171">
        <f>'humedad libre sec nat'!AG11/('humedad a tiempo t Sec nat'!$E11-'masa secado al natural'!$AK11)</f>
        <v>0</v>
      </c>
      <c r="AH25" s="171">
        <f>'humedad libre sec nat'!AH11/('humedad a tiempo t Sec nat'!$E11-'masa secado al natural'!$AK11)</f>
        <v>0</v>
      </c>
      <c r="BC25" s="180">
        <v>2.0276029213227287E-2</v>
      </c>
    </row>
    <row r="26" spans="2:55" x14ac:dyDescent="0.35">
      <c r="B26" s="171">
        <v>2</v>
      </c>
      <c r="C26" s="122">
        <v>3</v>
      </c>
      <c r="D26" s="122">
        <v>10</v>
      </c>
      <c r="E26" s="171">
        <f>'humedad libre sec nat'!E12/('humedad a tiempo t Sec nat'!$E12-'masa secado al natural'!$AK12)</f>
        <v>1</v>
      </c>
      <c r="F26" s="171">
        <f>'humedad libre sec nat'!F12/('humedad a tiempo t Sec nat'!$E12-'masa secado al natural'!$AK12)</f>
        <v>1</v>
      </c>
      <c r="G26" s="171">
        <f>'humedad libre sec nat'!G12/('humedad a tiempo t Sec nat'!$E12-'masa secado al natural'!$AK12)</f>
        <v>0.76923076923076916</v>
      </c>
      <c r="H26" s="171">
        <f>'humedad libre sec nat'!H12/('humedad a tiempo t Sec nat'!$E12-'masa secado al natural'!$AK12)</f>
        <v>0.46153846153846156</v>
      </c>
      <c r="I26" s="171">
        <f>'humedad libre sec nat'!I12/('humedad a tiempo t Sec nat'!$E12-'masa secado al natural'!$AK12)</f>
        <v>0.30769230769230771</v>
      </c>
      <c r="J26" s="171">
        <f>'humedad libre sec nat'!J12/('humedad a tiempo t Sec nat'!$E12-'masa secado al natural'!$AK12)</f>
        <v>0.23076923076923078</v>
      </c>
      <c r="K26" s="171">
        <f>'humedad libre sec nat'!K12/('humedad a tiempo t Sec nat'!$E12-'masa secado al natural'!$AK12)</f>
        <v>0.30769230769230771</v>
      </c>
      <c r="L26" s="171">
        <f>'humedad libre sec nat'!L12/('humedad a tiempo t Sec nat'!$E12-'masa secado al natural'!$AK12)</f>
        <v>0.30769230769230771</v>
      </c>
      <c r="M26" s="171">
        <f>'humedad libre sec nat'!M12/('humedad a tiempo t Sec nat'!$E12-'masa secado al natural'!$AK12)</f>
        <v>0.30769230769230771</v>
      </c>
      <c r="N26" s="171">
        <f>'humedad libre sec nat'!N12/('humedad a tiempo t Sec nat'!$E12-'masa secado al natural'!$AK12)</f>
        <v>0.30769230769230771</v>
      </c>
      <c r="O26" s="171">
        <f>'humedad libre sec nat'!O12/('humedad a tiempo t Sec nat'!$E12-'masa secado al natural'!$AK12)</f>
        <v>0.30769230769230771</v>
      </c>
      <c r="P26" s="171">
        <f>'humedad libre sec nat'!P12/('humedad a tiempo t Sec nat'!$E12-'masa secado al natural'!$AK12)</f>
        <v>0.23076923076923078</v>
      </c>
      <c r="Q26" s="171">
        <f>'humedad libre sec nat'!Q12/('humedad a tiempo t Sec nat'!$E12-'masa secado al natural'!$AK12)</f>
        <v>0.23076923076923078</v>
      </c>
      <c r="R26" s="171">
        <f>'humedad libre sec nat'!R12/('humedad a tiempo t Sec nat'!$E12-'masa secado al natural'!$AK12)</f>
        <v>0.23076923076923078</v>
      </c>
      <c r="S26" s="171">
        <f>'humedad libre sec nat'!S12/('humedad a tiempo t Sec nat'!$E12-'masa secado al natural'!$AK12)</f>
        <v>7.69230769230769E-2</v>
      </c>
      <c r="T26" s="171">
        <f>'humedad libre sec nat'!T12/('humedad a tiempo t Sec nat'!$E12-'masa secado al natural'!$AK12)</f>
        <v>7.69230769230769E-2</v>
      </c>
      <c r="U26" s="171">
        <f>'humedad libre sec nat'!U12/('humedad a tiempo t Sec nat'!$E12-'masa secado al natural'!$AK12)</f>
        <v>0.1538461538461538</v>
      </c>
      <c r="V26" s="171">
        <f>'humedad libre sec nat'!V12/('humedad a tiempo t Sec nat'!$E12-'masa secado al natural'!$AK12)</f>
        <v>0</v>
      </c>
      <c r="W26" s="171">
        <f>'humedad libre sec nat'!W12/('humedad a tiempo t Sec nat'!$E12-'masa secado al natural'!$AK12)</f>
        <v>0</v>
      </c>
      <c r="X26" s="171">
        <f>'humedad libre sec nat'!X12/('humedad a tiempo t Sec nat'!$E12-'masa secado al natural'!$AK12)</f>
        <v>0</v>
      </c>
      <c r="Y26" s="171">
        <f>'humedad libre sec nat'!Y12/('humedad a tiempo t Sec nat'!$E12-'masa secado al natural'!$AK12)</f>
        <v>0</v>
      </c>
      <c r="Z26" s="171">
        <f>'humedad libre sec nat'!Z12/('humedad a tiempo t Sec nat'!$E12-'masa secado al natural'!$AK12)</f>
        <v>7.69230769230769E-2</v>
      </c>
      <c r="AA26" s="171">
        <f>'humedad libre sec nat'!AA12/('humedad a tiempo t Sec nat'!$E12-'masa secado al natural'!$AK12)</f>
        <v>0.1538461538461538</v>
      </c>
      <c r="AB26" s="171">
        <f>'humedad libre sec nat'!AB12/('humedad a tiempo t Sec nat'!$E12-'masa secado al natural'!$AK12)</f>
        <v>0.1538461538461538</v>
      </c>
      <c r="AC26" s="171">
        <f>'humedad libre sec nat'!AC12/('humedad a tiempo t Sec nat'!$E12-'masa secado al natural'!$AK12)</f>
        <v>7.69230769230769E-2</v>
      </c>
      <c r="AD26" s="171">
        <f>'humedad libre sec nat'!AD12/('humedad a tiempo t Sec nat'!$E12-'masa secado al natural'!$AK12)</f>
        <v>7.69230769230769E-2</v>
      </c>
      <c r="AE26" s="171">
        <f>'humedad libre sec nat'!AE12/('humedad a tiempo t Sec nat'!$E12-'masa secado al natural'!$AK12)</f>
        <v>7.69230769230769E-2</v>
      </c>
      <c r="AF26" s="171">
        <f>'humedad libre sec nat'!AF12/('humedad a tiempo t Sec nat'!$E12-'masa secado al natural'!$AK12)</f>
        <v>7.69230769230769E-2</v>
      </c>
      <c r="AG26" s="171">
        <f>'humedad libre sec nat'!AG12/('humedad a tiempo t Sec nat'!$E12-'masa secado al natural'!$AK12)</f>
        <v>0.1538461538461538</v>
      </c>
      <c r="AH26" s="171">
        <f>'humedad libre sec nat'!AH12/('humedad a tiempo t Sec nat'!$E12-'masa secado al natural'!$AK12)</f>
        <v>7.69230769230769E-2</v>
      </c>
      <c r="BC26" s="180">
        <v>2.9716844853720854E-2</v>
      </c>
    </row>
    <row r="27" spans="2:55" x14ac:dyDescent="0.35">
      <c r="B27" s="171">
        <v>3</v>
      </c>
      <c r="C27" s="122">
        <v>3</v>
      </c>
      <c r="D27" s="122">
        <v>10</v>
      </c>
      <c r="E27" s="171">
        <f>'humedad libre sec nat'!E13/('humedad a tiempo t Sec nat'!$E13-'masa secado al natural'!$AK13)</f>
        <v>1</v>
      </c>
      <c r="F27" s="171">
        <f>'humedad libre sec nat'!F13/('humedad a tiempo t Sec nat'!$E13-'masa secado al natural'!$AK13)</f>
        <v>0.91666666666666674</v>
      </c>
      <c r="G27" s="171">
        <f>'humedad libre sec nat'!G13/('humedad a tiempo t Sec nat'!$E13-'masa secado al natural'!$AK13)</f>
        <v>0.66666666666666674</v>
      </c>
      <c r="H27" s="171">
        <f>'humedad libre sec nat'!H13/('humedad a tiempo t Sec nat'!$E13-'masa secado al natural'!$AK13)</f>
        <v>0.625</v>
      </c>
      <c r="I27" s="171">
        <f>'humedad libre sec nat'!I13/('humedad a tiempo t Sec nat'!$E13-'masa secado al natural'!$AK13)</f>
        <v>0.50833333333333341</v>
      </c>
      <c r="J27" s="171">
        <f>'humedad libre sec nat'!J13/('humedad a tiempo t Sec nat'!$E13-'masa secado al natural'!$AK13)</f>
        <v>0.29166666666666669</v>
      </c>
      <c r="K27" s="171">
        <f>'humedad libre sec nat'!K13/('humedad a tiempo t Sec nat'!$E13-'masa secado al natural'!$AK13)</f>
        <v>0.33333333333333337</v>
      </c>
      <c r="L27" s="171">
        <f>'humedad libre sec nat'!L13/('humedad a tiempo t Sec nat'!$E13-'masa secado al natural'!$AK13)</f>
        <v>0.3</v>
      </c>
      <c r="M27" s="171">
        <f>'humedad libre sec nat'!M13/('humedad a tiempo t Sec nat'!$E13-'masa secado al natural'!$AK13)</f>
        <v>0.16666666666666663</v>
      </c>
      <c r="N27" s="171">
        <f>'humedad libre sec nat'!N13/('humedad a tiempo t Sec nat'!$E13-'masa secado al natural'!$AK13)</f>
        <v>8.3333333333333315E-2</v>
      </c>
      <c r="O27" s="171">
        <f>'humedad libre sec nat'!O13/('humedad a tiempo t Sec nat'!$E13-'masa secado al natural'!$AK13)</f>
        <v>7.4999999999999983E-2</v>
      </c>
      <c r="P27" s="171">
        <f>'humedad libre sec nat'!P13/('humedad a tiempo t Sec nat'!$E13-'masa secado al natural'!$AK13)</f>
        <v>0</v>
      </c>
      <c r="Q27" s="171">
        <f>'humedad libre sec nat'!Q13/('humedad a tiempo t Sec nat'!$E13-'masa secado al natural'!$AK13)</f>
        <v>8.3333333333333315E-2</v>
      </c>
      <c r="R27" s="171">
        <f>'humedad libre sec nat'!R13/('humedad a tiempo t Sec nat'!$E13-'masa secado al natural'!$AK13)</f>
        <v>0.16666666666666663</v>
      </c>
      <c r="S27" s="171">
        <f>'humedad libre sec nat'!S13/('humedad a tiempo t Sec nat'!$E13-'masa secado al natural'!$AK13)</f>
        <v>8.3333333333333315E-2</v>
      </c>
      <c r="T27" s="171">
        <f>'humedad libre sec nat'!T13/('humedad a tiempo t Sec nat'!$E13-'masa secado al natural'!$AK13)</f>
        <v>9.166666666666666E-2</v>
      </c>
      <c r="U27" s="171">
        <f>'humedad libre sec nat'!U13/('humedad a tiempo t Sec nat'!$E13-'masa secado al natural'!$AK13)</f>
        <v>8.3333333333333315E-2</v>
      </c>
      <c r="V27" s="171">
        <f>'humedad libre sec nat'!V13/('humedad a tiempo t Sec nat'!$E13-'masa secado al natural'!$AK13)</f>
        <v>7.4999999999999983E-2</v>
      </c>
      <c r="W27" s="171">
        <f>'humedad libre sec nat'!W13/('humedad a tiempo t Sec nat'!$E13-'masa secado al natural'!$AK13)</f>
        <v>0</v>
      </c>
      <c r="X27" s="171">
        <f>'humedad libre sec nat'!X13/('humedad a tiempo t Sec nat'!$E13-'masa secado al natural'!$AK13)</f>
        <v>3.3333333333333368E-2</v>
      </c>
      <c r="Y27" s="171">
        <f>'humedad libre sec nat'!Y13/('humedad a tiempo t Sec nat'!$E13-'masa secado al natural'!$AK13)</f>
        <v>0</v>
      </c>
      <c r="Z27" s="171">
        <f>'humedad libre sec nat'!Z13/('humedad a tiempo t Sec nat'!$E13-'masa secado al natural'!$AK13)</f>
        <v>4.1666666666666706E-2</v>
      </c>
      <c r="AA27" s="171">
        <f>'humedad libre sec nat'!AA13/('humedad a tiempo t Sec nat'!$E13-'masa secado al natural'!$AK13)</f>
        <v>8.3333333333333315E-2</v>
      </c>
      <c r="AB27" s="171">
        <f>'humedad libre sec nat'!AB13/('humedad a tiempo t Sec nat'!$E13-'masa secado al natural'!$AK13)</f>
        <v>8.3333333333333315E-2</v>
      </c>
      <c r="AC27" s="171">
        <f>'humedad libre sec nat'!AC13/('humedad a tiempo t Sec nat'!$E13-'masa secado al natural'!$AK13)</f>
        <v>0</v>
      </c>
      <c r="AD27" s="171">
        <f>'humedad libre sec nat'!AD13/('humedad a tiempo t Sec nat'!$E13-'masa secado al natural'!$AK13)</f>
        <v>0</v>
      </c>
      <c r="AE27" s="171">
        <f>'humedad libre sec nat'!AE13/('humedad a tiempo t Sec nat'!$E13-'masa secado al natural'!$AK13)</f>
        <v>0</v>
      </c>
      <c r="AF27" s="171">
        <f>'humedad libre sec nat'!AF13/('humedad a tiempo t Sec nat'!$E13-'masa secado al natural'!$AK13)</f>
        <v>0</v>
      </c>
      <c r="AG27" s="171">
        <f>'humedad libre sec nat'!AG13/('humedad a tiempo t Sec nat'!$E13-'masa secado al natural'!$AK13)</f>
        <v>0</v>
      </c>
      <c r="AH27" s="171">
        <f>'humedad libre sec nat'!AH13/('humedad a tiempo t Sec nat'!$E13-'masa secado al natural'!$AK13)</f>
        <v>0</v>
      </c>
      <c r="BC27" s="180">
        <v>5.904924830045602E-2</v>
      </c>
    </row>
    <row r="28" spans="2:55" x14ac:dyDescent="0.35">
      <c r="B28" s="171">
        <v>1</v>
      </c>
      <c r="C28" s="122">
        <v>3</v>
      </c>
      <c r="D28" s="122">
        <v>20</v>
      </c>
      <c r="E28" s="171">
        <f>'humedad libre sec nat'!E20/('humedad a tiempo t Sec nat'!$E20-'masa secado al natural'!$AK20)</f>
        <v>1</v>
      </c>
      <c r="F28" s="171">
        <f>'humedad libre sec nat'!F20/('humedad a tiempo t Sec nat'!$E20-'masa secado al natural'!$AK20)</f>
        <v>0.75925925925925908</v>
      </c>
      <c r="G28" s="171">
        <f>'humedad libre sec nat'!G20/('humedad a tiempo t Sec nat'!$E20-'masa secado al natural'!$AK20)</f>
        <v>0.48148148148148145</v>
      </c>
      <c r="H28" s="171">
        <f>'humedad libre sec nat'!H20/('humedad a tiempo t Sec nat'!$E20-'masa secado al natural'!$AK20)</f>
        <v>0.27777777777777779</v>
      </c>
      <c r="I28" s="171">
        <f>'humedad libre sec nat'!I20/('humedad a tiempo t Sec nat'!$E20-'masa secado al natural'!$AK20)</f>
        <v>0.20370370370370369</v>
      </c>
      <c r="J28" s="171">
        <f>'humedad libre sec nat'!J20/('humedad a tiempo t Sec nat'!$E20-'masa secado al natural'!$AK20)</f>
        <v>0.14814814814814811</v>
      </c>
      <c r="K28" s="171">
        <f>'humedad libre sec nat'!K20/('humedad a tiempo t Sec nat'!$E20-'masa secado al natural'!$AK20)</f>
        <v>0.11111111111111112</v>
      </c>
      <c r="L28" s="171">
        <f>'humedad libre sec nat'!L20/('humedad a tiempo t Sec nat'!$E20-'masa secado al natural'!$AK20)</f>
        <v>9.2592592592592587E-2</v>
      </c>
      <c r="M28" s="171">
        <f>'humedad libre sec nat'!M20/('humedad a tiempo t Sec nat'!$E20-'masa secado al natural'!$AK20)</f>
        <v>5.5555555555555518E-2</v>
      </c>
      <c r="N28" s="171">
        <f>'humedad libre sec nat'!N20/('humedad a tiempo t Sec nat'!$E20-'masa secado al natural'!$AK20)</f>
        <v>1.8518518518518531E-2</v>
      </c>
      <c r="O28" s="171">
        <f>'humedad libre sec nat'!O20/('humedad a tiempo t Sec nat'!$E20-'masa secado al natural'!$AK20)</f>
        <v>3.7037037037036986E-2</v>
      </c>
      <c r="P28" s="171">
        <f>'humedad libre sec nat'!P20/('humedad a tiempo t Sec nat'!$E20-'masa secado al natural'!$AK20)</f>
        <v>3.7037037037036986E-2</v>
      </c>
      <c r="Q28" s="171">
        <f>'humedad libre sec nat'!Q20/('humedad a tiempo t Sec nat'!$E20-'masa secado al natural'!$AK20)</f>
        <v>3.7037037037036986E-2</v>
      </c>
      <c r="R28" s="171">
        <f>'humedad libre sec nat'!R20/('humedad a tiempo t Sec nat'!$E20-'masa secado al natural'!$AK20)</f>
        <v>3.7037037037036986E-2</v>
      </c>
      <c r="S28" s="171">
        <f>'humedad libre sec nat'!S20/('humedad a tiempo t Sec nat'!$E20-'masa secado al natural'!$AK20)</f>
        <v>3.7037037037036986E-2</v>
      </c>
      <c r="T28" s="171">
        <f>'humedad libre sec nat'!T20/('humedad a tiempo t Sec nat'!$E20-'masa secado al natural'!$AK20)</f>
        <v>7.4074074074074056E-2</v>
      </c>
      <c r="U28" s="171">
        <f>'humedad libre sec nat'!U20/('humedad a tiempo t Sec nat'!$E20-'masa secado al natural'!$AK20)</f>
        <v>7.4074074074074056E-2</v>
      </c>
      <c r="V28" s="171">
        <f>'humedad libre sec nat'!V20/('humedad a tiempo t Sec nat'!$E20-'masa secado al natural'!$AK20)</f>
        <v>7.4074074074074056E-2</v>
      </c>
      <c r="W28" s="171">
        <f>'humedad libre sec nat'!W20/('humedad a tiempo t Sec nat'!$E20-'masa secado al natural'!$AK20)</f>
        <v>1.8518518518518531E-2</v>
      </c>
      <c r="X28" s="171">
        <f>'humedad libre sec nat'!X20/('humedad a tiempo t Sec nat'!$E20-'masa secado al natural'!$AK20)</f>
        <v>1.8518518518518531E-2</v>
      </c>
      <c r="Y28" s="171">
        <f>'humedad libre sec nat'!Y20/('humedad a tiempo t Sec nat'!$E20-'masa secado al natural'!$AK20)</f>
        <v>3.7037037037036986E-2</v>
      </c>
      <c r="Z28" s="171">
        <f>'humedad libre sec nat'!Z20/('humedad a tiempo t Sec nat'!$E20-'masa secado al natural'!$AK20)</f>
        <v>5.5555555555555518E-2</v>
      </c>
      <c r="AA28" s="171">
        <f>'humedad libre sec nat'!AA20/('humedad a tiempo t Sec nat'!$E20-'masa secado al natural'!$AK20)</f>
        <v>5.5555555555555518E-2</v>
      </c>
      <c r="AB28" s="171">
        <f>'humedad libre sec nat'!AB20/('humedad a tiempo t Sec nat'!$E20-'masa secado al natural'!$AK20)</f>
        <v>3.7037037037036986E-2</v>
      </c>
      <c r="AC28" s="171">
        <f>'humedad libre sec nat'!AC20/('humedad a tiempo t Sec nat'!$E20-'masa secado al natural'!$AK20)</f>
        <v>1.8518518518518531E-2</v>
      </c>
      <c r="AD28" s="171">
        <f>'humedad libre sec nat'!AD20/('humedad a tiempo t Sec nat'!$E20-'masa secado al natural'!$AK20)</f>
        <v>1.8518518518518531E-2</v>
      </c>
      <c r="AE28" s="171">
        <f>'humedad libre sec nat'!AE20/('humedad a tiempo t Sec nat'!$E20-'masa secado al natural'!$AK20)</f>
        <v>1.8518518518518531E-2</v>
      </c>
      <c r="AF28" s="171">
        <f>'humedad libre sec nat'!AF20/('humedad a tiempo t Sec nat'!$E20-'masa secado al natural'!$AK20)</f>
        <v>0</v>
      </c>
      <c r="AG28" s="171">
        <f>'humedad libre sec nat'!AG20/('humedad a tiempo t Sec nat'!$E20-'masa secado al natural'!$AK20)</f>
        <v>0</v>
      </c>
      <c r="AH28" s="171">
        <f>'humedad libre sec nat'!AH20/('humedad a tiempo t Sec nat'!$E20-'masa secado al natural'!$AK20)</f>
        <v>0.11111111111111112</v>
      </c>
      <c r="BC28" s="180">
        <v>6.9239500882012944E-2</v>
      </c>
    </row>
    <row r="29" spans="2:55" x14ac:dyDescent="0.35">
      <c r="B29" s="171">
        <v>2</v>
      </c>
      <c r="C29" s="122">
        <v>3</v>
      </c>
      <c r="D29" s="122">
        <v>20</v>
      </c>
      <c r="E29" s="171">
        <f>'humedad libre sec nat'!E21/('humedad a tiempo t Sec nat'!$E21-'masa secado al natural'!$AK21)</f>
        <v>1</v>
      </c>
      <c r="F29" s="171">
        <f>'humedad libre sec nat'!F21/('humedad a tiempo t Sec nat'!$E21-'masa secado al natural'!$AK21)</f>
        <v>0.72727272727272729</v>
      </c>
      <c r="G29" s="171">
        <f>'humedad libre sec nat'!G21/('humedad a tiempo t Sec nat'!$E21-'masa secado al natural'!$AK21)</f>
        <v>0.43636363636363623</v>
      </c>
      <c r="H29" s="171">
        <f>'humedad libre sec nat'!H21/('humedad a tiempo t Sec nat'!$E21-'masa secado al natural'!$AK21)</f>
        <v>0.14545454545454548</v>
      </c>
      <c r="I29" s="171">
        <f>'humedad libre sec nat'!I21/('humedad a tiempo t Sec nat'!$E21-'masa secado al natural'!$AK21)</f>
        <v>0.10909090909090906</v>
      </c>
      <c r="J29" s="171">
        <f>'humedad libre sec nat'!J21/('humedad a tiempo t Sec nat'!$E21-'masa secado al natural'!$AK21)</f>
        <v>7.2727272727272751E-2</v>
      </c>
      <c r="K29" s="171">
        <f>'humedad libre sec nat'!K21/('humedad a tiempo t Sec nat'!$E21-'masa secado al natural'!$AK21)</f>
        <v>7.2727272727272751E-2</v>
      </c>
      <c r="L29" s="171">
        <f>'humedad libre sec nat'!L21/('humedad a tiempo t Sec nat'!$E21-'masa secado al natural'!$AK21)</f>
        <v>5.4545454545454557E-2</v>
      </c>
      <c r="M29" s="171">
        <f>'humedad libre sec nat'!M21/('humedad a tiempo t Sec nat'!$E21-'masa secado al natural'!$AK21)</f>
        <v>5.4545454545454557E-2</v>
      </c>
      <c r="N29" s="171">
        <f>'humedad libre sec nat'!N21/('humedad a tiempo t Sec nat'!$E21-'masa secado al natural'!$AK21)</f>
        <v>3.6363636363636355E-2</v>
      </c>
      <c r="O29" s="171">
        <f>'humedad libre sec nat'!O21/('humedad a tiempo t Sec nat'!$E21-'masa secado al natural'!$AK21)</f>
        <v>3.6363636363636355E-2</v>
      </c>
      <c r="P29" s="171">
        <f>'humedad libre sec nat'!P21/('humedad a tiempo t Sec nat'!$E21-'masa secado al natural'!$AK21)</f>
        <v>3.6363636363636355E-2</v>
      </c>
      <c r="Q29" s="171">
        <f>'humedad libre sec nat'!Q21/('humedad a tiempo t Sec nat'!$E21-'masa secado al natural'!$AK21)</f>
        <v>3.6363636363636355E-2</v>
      </c>
      <c r="R29" s="171">
        <f>'humedad libre sec nat'!R21/('humedad a tiempo t Sec nat'!$E21-'masa secado al natural'!$AK21)</f>
        <v>7.2727272727272751E-2</v>
      </c>
      <c r="S29" s="171">
        <f>'humedad libre sec nat'!S21/('humedad a tiempo t Sec nat'!$E21-'masa secado al natural'!$AK21)</f>
        <v>7.2727272727272751E-2</v>
      </c>
      <c r="T29" s="171">
        <f>'humedad libre sec nat'!T21/('humedad a tiempo t Sec nat'!$E21-'masa secado al natural'!$AK21)</f>
        <v>0.10909090909090906</v>
      </c>
      <c r="U29" s="171">
        <f>'humedad libre sec nat'!U21/('humedad a tiempo t Sec nat'!$E21-'masa secado al natural'!$AK21)</f>
        <v>0</v>
      </c>
      <c r="V29" s="171">
        <f>'humedad libre sec nat'!V21/('humedad a tiempo t Sec nat'!$E21-'masa secado al natural'!$AK21)</f>
        <v>0</v>
      </c>
      <c r="W29" s="171">
        <f>'humedad libre sec nat'!W21/('humedad a tiempo t Sec nat'!$E21-'masa secado al natural'!$AK21)</f>
        <v>5.4545454545454557E-2</v>
      </c>
      <c r="X29" s="171">
        <f>'humedad libre sec nat'!X21/('humedad a tiempo t Sec nat'!$E21-'masa secado al natural'!$AK21)</f>
        <v>5.4545454545454557E-2</v>
      </c>
      <c r="Y29" s="171">
        <f>'humedad libre sec nat'!Y21/('humedad a tiempo t Sec nat'!$E21-'masa secado al natural'!$AK21)</f>
        <v>7.2727272727272751E-2</v>
      </c>
      <c r="Z29" s="171">
        <f>'humedad libre sec nat'!Z21/('humedad a tiempo t Sec nat'!$E21-'masa secado al natural'!$AK21)</f>
        <v>9.0909090909090939E-2</v>
      </c>
      <c r="AA29" s="171">
        <f>'humedad libre sec nat'!AA21/('humedad a tiempo t Sec nat'!$E21-'masa secado al natural'!$AK21)</f>
        <v>7.2727272727272751E-2</v>
      </c>
      <c r="AB29" s="171">
        <f>'humedad libre sec nat'!AB21/('humedad a tiempo t Sec nat'!$E21-'masa secado al natural'!$AK21)</f>
        <v>5.4545454545454557E-2</v>
      </c>
      <c r="AC29" s="171">
        <f>'humedad libre sec nat'!AC21/('humedad a tiempo t Sec nat'!$E21-'masa secado al natural'!$AK21)</f>
        <v>1.8181818181818198E-2</v>
      </c>
      <c r="AD29" s="171">
        <f>'humedad libre sec nat'!AD21/('humedad a tiempo t Sec nat'!$E21-'masa secado al natural'!$AK21)</f>
        <v>1.8181818181818198E-2</v>
      </c>
      <c r="AE29" s="171">
        <f>'humedad libre sec nat'!AE21/('humedad a tiempo t Sec nat'!$E21-'masa secado al natural'!$AK21)</f>
        <v>1.8181818181818198E-2</v>
      </c>
      <c r="AF29" s="171">
        <f>'humedad libre sec nat'!AF21/('humedad a tiempo t Sec nat'!$E21-'masa secado al natural'!$AK21)</f>
        <v>5.4545454545454557E-2</v>
      </c>
      <c r="AG29" s="171">
        <f>'humedad libre sec nat'!AG21/('humedad a tiempo t Sec nat'!$E21-'masa secado al natural'!$AK21)</f>
        <v>9.0909090909090939E-2</v>
      </c>
      <c r="AH29" s="171">
        <f>'humedad libre sec nat'!AH21/('humedad a tiempo t Sec nat'!$E21-'masa secado al natural'!$AK21)</f>
        <v>0.10909090909090906</v>
      </c>
      <c r="BC29" s="180">
        <v>5.5942241691033949E-2</v>
      </c>
    </row>
    <row r="30" spans="2:55" x14ac:dyDescent="0.35">
      <c r="B30" s="171">
        <v>3</v>
      </c>
      <c r="C30" s="122">
        <v>3</v>
      </c>
      <c r="D30" s="122">
        <v>20</v>
      </c>
      <c r="E30" s="171">
        <f>'humedad libre sec nat'!E22/('humedad a tiempo t Sec nat'!$E22-'masa secado al natural'!$AK22)</f>
        <v>1</v>
      </c>
      <c r="F30" s="171">
        <f>'humedad libre sec nat'!F22/('humedad a tiempo t Sec nat'!$E22-'masa secado al natural'!$AK22)</f>
        <v>0.84615384615384637</v>
      </c>
      <c r="G30" s="171">
        <f>'humedad libre sec nat'!G22/('humedad a tiempo t Sec nat'!$E22-'masa secado al natural'!$AK22)</f>
        <v>0.69230769230769229</v>
      </c>
      <c r="H30" s="171">
        <f>'humedad libre sec nat'!H22/('humedad a tiempo t Sec nat'!$E22-'masa secado al natural'!$AK22)</f>
        <v>0.65384615384615397</v>
      </c>
      <c r="I30" s="171">
        <f>'humedad libre sec nat'!I22/('humedad a tiempo t Sec nat'!$E22-'masa secado al natural'!$AK22)</f>
        <v>0.53846153846153832</v>
      </c>
      <c r="J30" s="171">
        <f>'humedad libre sec nat'!J22/('humedad a tiempo t Sec nat'!$E22-'masa secado al natural'!$AK22)</f>
        <v>0.34615384615384598</v>
      </c>
      <c r="K30" s="171">
        <f>'humedad libre sec nat'!K22/('humedad a tiempo t Sec nat'!$E22-'masa secado al natural'!$AK22)</f>
        <v>0.46153846153846168</v>
      </c>
      <c r="L30" s="171">
        <f>'humedad libre sec nat'!L22/('humedad a tiempo t Sec nat'!$E22-'masa secado al natural'!$AK22)</f>
        <v>0.38461538461538464</v>
      </c>
      <c r="M30" s="171">
        <f>'humedad libre sec nat'!M22/('humedad a tiempo t Sec nat'!$E22-'masa secado al natural'!$AK22)</f>
        <v>0.42307692307692296</v>
      </c>
      <c r="N30" s="171">
        <f>'humedad libre sec nat'!N22/('humedad a tiempo t Sec nat'!$E22-'masa secado al natural'!$AK22)</f>
        <v>0.38461538461538464</v>
      </c>
      <c r="O30" s="171">
        <f>'humedad libre sec nat'!O22/('humedad a tiempo t Sec nat'!$E22-'masa secado al natural'!$AK22)</f>
        <v>0.38461538461538464</v>
      </c>
      <c r="P30" s="171">
        <f>'humedad libre sec nat'!P22/('humedad a tiempo t Sec nat'!$E22-'masa secado al natural'!$AK22)</f>
        <v>0.34615384615384598</v>
      </c>
      <c r="Q30" s="171">
        <f>'humedad libre sec nat'!Q22/('humedad a tiempo t Sec nat'!$E22-'masa secado al natural'!$AK22)</f>
        <v>0.30769230769230765</v>
      </c>
      <c r="R30" s="171">
        <f>'humedad libre sec nat'!R22/('humedad a tiempo t Sec nat'!$E22-'masa secado al natural'!$AK22)</f>
        <v>0.26923076923076933</v>
      </c>
      <c r="S30" s="171">
        <f>'humedad libre sec nat'!S22/('humedad a tiempo t Sec nat'!$E22-'masa secado al natural'!$AK22)</f>
        <v>0.23076923076923064</v>
      </c>
      <c r="T30" s="171">
        <f>'humedad libre sec nat'!T22/('humedad a tiempo t Sec nat'!$E22-'masa secado al natural'!$AK22)</f>
        <v>0.11538461538461532</v>
      </c>
      <c r="U30" s="171">
        <f>'humedad libre sec nat'!U22/('humedad a tiempo t Sec nat'!$E22-'masa secado al natural'!$AK22)</f>
        <v>7.6923076923076997E-2</v>
      </c>
      <c r="V30" s="171">
        <f>'humedad libre sec nat'!V22/('humedad a tiempo t Sec nat'!$E22-'masa secado al natural'!$AK22)</f>
        <v>3.8461538461538332E-2</v>
      </c>
      <c r="W30" s="171">
        <f>'humedad libre sec nat'!W22/('humedad a tiempo t Sec nat'!$E22-'masa secado al natural'!$AK22)</f>
        <v>0</v>
      </c>
      <c r="X30" s="171">
        <f>'humedad libre sec nat'!X22/('humedad a tiempo t Sec nat'!$E22-'masa secado al natural'!$AK22)</f>
        <v>0</v>
      </c>
      <c r="Y30" s="171">
        <f>'humedad libre sec nat'!Y22/('humedad a tiempo t Sec nat'!$E22-'masa secado al natural'!$AK22)</f>
        <v>0</v>
      </c>
      <c r="Z30" s="171">
        <f>'humedad libre sec nat'!Z22/('humedad a tiempo t Sec nat'!$E22-'masa secado al natural'!$AK22)</f>
        <v>3.8461538461538332E-2</v>
      </c>
      <c r="AA30" s="171">
        <f>'humedad libre sec nat'!AA22/('humedad a tiempo t Sec nat'!$E22-'masa secado al natural'!$AK22)</f>
        <v>3.8461538461538332E-2</v>
      </c>
      <c r="AB30" s="171">
        <f>'humedad libre sec nat'!AB22/('humedad a tiempo t Sec nat'!$E22-'masa secado al natural'!$AK22)</f>
        <v>0</v>
      </c>
      <c r="AC30" s="171">
        <f>'humedad libre sec nat'!AC22/('humedad a tiempo t Sec nat'!$E22-'masa secado al natural'!$AK22)</f>
        <v>0</v>
      </c>
      <c r="AD30" s="171">
        <f>'humedad libre sec nat'!AD22/('humedad a tiempo t Sec nat'!$E22-'masa secado al natural'!$AK22)</f>
        <v>0</v>
      </c>
      <c r="AE30" s="171">
        <f>'humedad libre sec nat'!AE22/('humedad a tiempo t Sec nat'!$E22-'masa secado al natural'!$AK22)</f>
        <v>0</v>
      </c>
      <c r="AF30" s="171">
        <f>'humedad libre sec nat'!AF22/('humedad a tiempo t Sec nat'!$E22-'masa secado al natural'!$AK22)</f>
        <v>0</v>
      </c>
      <c r="AG30" s="171">
        <f>'humedad libre sec nat'!AG22/('humedad a tiempo t Sec nat'!$E22-'masa secado al natural'!$AK22)</f>
        <v>0</v>
      </c>
      <c r="AH30" s="171">
        <f>'humedad libre sec nat'!AH22/('humedad a tiempo t Sec nat'!$E22-'masa secado al natural'!$AK22)</f>
        <v>0</v>
      </c>
      <c r="BC30" s="180">
        <v>2.9458485094555946E-2</v>
      </c>
    </row>
    <row r="31" spans="2:55" x14ac:dyDescent="0.35">
      <c r="B31" s="171">
        <v>1</v>
      </c>
      <c r="C31" s="122">
        <v>3</v>
      </c>
      <c r="D31" s="122">
        <v>30</v>
      </c>
      <c r="E31" s="178">
        <f>'humedad libre sec nat'!E29/('humedad a tiempo t Sec nat'!$E29-'masa secado al natural'!$AK29)</f>
        <v>1</v>
      </c>
      <c r="F31" s="178">
        <f>'humedad libre sec nat'!F29/('humedad a tiempo t Sec nat'!$E29-'masa secado al natural'!$AK29)</f>
        <v>0.79347826086956519</v>
      </c>
      <c r="G31" s="178">
        <f>'humedad libre sec nat'!G29/('humedad a tiempo t Sec nat'!$E29-'masa secado al natural'!$AK29)</f>
        <v>0.58695652173913049</v>
      </c>
      <c r="H31" s="178">
        <f>'humedad libre sec nat'!H29/('humedad a tiempo t Sec nat'!$E29-'masa secado al natural'!$AK29)</f>
        <v>0.36956521739130432</v>
      </c>
      <c r="I31" s="178">
        <f>'humedad libre sec nat'!I29/('humedad a tiempo t Sec nat'!$E29-'masa secado al natural'!$AK29)</f>
        <v>0.33695652173913043</v>
      </c>
      <c r="J31" s="178">
        <f>'humedad libre sec nat'!J29/('humedad a tiempo t Sec nat'!$E29-'masa secado al natural'!$AK29)</f>
        <v>0.26086956521739124</v>
      </c>
      <c r="K31" s="178">
        <f>'humedad libre sec nat'!K29/('humedad a tiempo t Sec nat'!$E29-'masa secado al natural'!$AK29)</f>
        <v>0.20652173913043476</v>
      </c>
      <c r="L31" s="178">
        <f>'humedad libre sec nat'!L29/('humedad a tiempo t Sec nat'!$E29-'masa secado al natural'!$AK29)</f>
        <v>0.16304347826086957</v>
      </c>
      <c r="M31" s="178">
        <f>'humedad libre sec nat'!M29/('humedad a tiempo t Sec nat'!$E29-'masa secado al natural'!$AK29)</f>
        <v>0.10869565217391305</v>
      </c>
      <c r="N31" s="178">
        <f>'humedad libre sec nat'!N29/('humedad a tiempo t Sec nat'!$E29-'masa secado al natural'!$AK29)</f>
        <v>9.7826086956521729E-2</v>
      </c>
      <c r="O31" s="178">
        <f>'humedad libre sec nat'!O29/('humedad a tiempo t Sec nat'!$E29-'masa secado al natural'!$AK29)</f>
        <v>7.6086956521739108E-2</v>
      </c>
      <c r="P31" s="178">
        <f>'humedad libre sec nat'!P29/('humedad a tiempo t Sec nat'!$E29-'masa secado al natural'!$AK29)</f>
        <v>6.5217391304347797E-2</v>
      </c>
      <c r="Q31" s="178">
        <f>'humedad libre sec nat'!Q29/('humedad a tiempo t Sec nat'!$E29-'masa secado al natural'!$AK29)</f>
        <v>5.4347826086956527E-2</v>
      </c>
      <c r="R31" s="178">
        <f>'humedad libre sec nat'!R29/('humedad a tiempo t Sec nat'!$E29-'masa secado al natural'!$AK29)</f>
        <v>6.5217391304347797E-2</v>
      </c>
      <c r="S31" s="178">
        <f>'humedad libre sec nat'!S29/('humedad a tiempo t Sec nat'!$E29-'masa secado al natural'!$AK29)</f>
        <v>5.4347826086956527E-2</v>
      </c>
      <c r="T31" s="178">
        <f>'humedad libre sec nat'!T29/('humedad a tiempo t Sec nat'!$E29-'masa secado al natural'!$AK29)</f>
        <v>0.10869565217391305</v>
      </c>
      <c r="U31" s="178">
        <f>'humedad libre sec nat'!U29/('humedad a tiempo t Sec nat'!$E29-'masa secado al natural'!$AK29)</f>
        <v>0</v>
      </c>
      <c r="V31" s="178">
        <f>'humedad libre sec nat'!V29/('humedad a tiempo t Sec nat'!$E29-'masa secado al natural'!$AK29)</f>
        <v>0</v>
      </c>
      <c r="W31" s="178">
        <f>'humedad libre sec nat'!W29/('humedad a tiempo t Sec nat'!$E29-'masa secado al natural'!$AK29)</f>
        <v>1.0869565217391266E-2</v>
      </c>
      <c r="X31" s="178">
        <f>'humedad libre sec nat'!X29/('humedad a tiempo t Sec nat'!$E29-'masa secado al natural'!$AK29)</f>
        <v>3.2608695652173898E-2</v>
      </c>
      <c r="Y31" s="178">
        <f>'humedad libre sec nat'!Y29/('humedad a tiempo t Sec nat'!$E29-'masa secado al natural'!$AK29)</f>
        <v>6.5217391304347797E-2</v>
      </c>
      <c r="Z31" s="178">
        <f>'humedad libre sec nat'!Z29/('humedad a tiempo t Sec nat'!$E29-'masa secado al natural'!$AK29)</f>
        <v>8.6956521739130418E-2</v>
      </c>
      <c r="AA31" s="178">
        <f>'humedad libre sec nat'!AA29/('humedad a tiempo t Sec nat'!$E29-'masa secado al natural'!$AK29)</f>
        <v>8.6956521739130418E-2</v>
      </c>
      <c r="AB31" s="178">
        <f>'humedad libre sec nat'!AB29/('humedad a tiempo t Sec nat'!$E29-'masa secado al natural'!$AK29)</f>
        <v>5.4347826086956527E-2</v>
      </c>
      <c r="AC31" s="178">
        <f>'humedad libre sec nat'!AC29/('humedad a tiempo t Sec nat'!$E29-'masa secado al natural'!$AK29)</f>
        <v>4.3478260869565209E-2</v>
      </c>
      <c r="AD31" s="178">
        <f>'humedad libre sec nat'!AD29/('humedad a tiempo t Sec nat'!$E29-'masa secado al natural'!$AK29)</f>
        <v>4.3478260869565209E-2</v>
      </c>
      <c r="AE31" s="178">
        <f>'humedad libre sec nat'!AE29/('humedad a tiempo t Sec nat'!$E29-'masa secado al natural'!$AK29)</f>
        <v>5.4347826086956527E-2</v>
      </c>
      <c r="AF31" s="178">
        <f>'humedad libre sec nat'!AF29/('humedad a tiempo t Sec nat'!$E29-'masa secado al natural'!$AK29)</f>
        <v>5.4347826086956527E-2</v>
      </c>
      <c r="AG31" s="178">
        <f>'humedad libre sec nat'!AG29/('humedad a tiempo t Sec nat'!$E29-'masa secado al natural'!$AK29)</f>
        <v>6.5217391304347797E-2</v>
      </c>
      <c r="AH31" s="178">
        <f>'humedad libre sec nat'!AH29/('humedad a tiempo t Sec nat'!$E29-'masa secado al natural'!$AK29)</f>
        <v>8.6956521739130418E-2</v>
      </c>
      <c r="BC31" s="180">
        <v>2.9458485094555946E-2</v>
      </c>
    </row>
    <row r="32" spans="2:55" x14ac:dyDescent="0.35">
      <c r="B32" s="171">
        <v>2</v>
      </c>
      <c r="C32" s="122">
        <v>3</v>
      </c>
      <c r="D32" s="122">
        <v>30</v>
      </c>
      <c r="E32" s="178">
        <f>'humedad libre sec nat'!E30/('humedad a tiempo t Sec nat'!$E30-'masa secado al natural'!$AK30)</f>
        <v>1</v>
      </c>
      <c r="F32" s="178">
        <f>'humedad libre sec nat'!F30/('humedad a tiempo t Sec nat'!$E30-'masa secado al natural'!$AK30)</f>
        <v>0.77777777777777768</v>
      </c>
      <c r="G32" s="178">
        <f>'humedad libre sec nat'!G30/('humedad a tiempo t Sec nat'!$E30-'masa secado al natural'!$AK30)</f>
        <v>0.55555555555555558</v>
      </c>
      <c r="H32" s="178">
        <f>'humedad libre sec nat'!H30/('humedad a tiempo t Sec nat'!$E30-'masa secado al natural'!$AK30)</f>
        <v>0.34567901234567905</v>
      </c>
      <c r="I32" s="178">
        <f>'humedad libre sec nat'!I30/('humedad a tiempo t Sec nat'!$E30-'masa secado al natural'!$AK30)</f>
        <v>0.33333333333333331</v>
      </c>
      <c r="J32" s="178">
        <f>'humedad libre sec nat'!J30/('humedad a tiempo t Sec nat'!$E30-'masa secado al natural'!$AK30)</f>
        <v>0.32098765432098769</v>
      </c>
      <c r="K32" s="178">
        <f>'humedad libre sec nat'!K30/('humedad a tiempo t Sec nat'!$E30-'masa secado al natural'!$AK30)</f>
        <v>0.28395061728395066</v>
      </c>
      <c r="L32" s="178">
        <f>'humedad libre sec nat'!L30/('humedad a tiempo t Sec nat'!$E30-'masa secado al natural'!$AK30)</f>
        <v>0.23456790123456792</v>
      </c>
      <c r="M32" s="178">
        <f>'humedad libre sec nat'!M30/('humedad a tiempo t Sec nat'!$E30-'masa secado al natural'!$AK30)</f>
        <v>0.20987654320987653</v>
      </c>
      <c r="N32" s="178">
        <f>'humedad libre sec nat'!N30/('humedad a tiempo t Sec nat'!$E30-'masa secado al natural'!$AK30)</f>
        <v>0.16049382716049387</v>
      </c>
      <c r="O32" s="178">
        <f>'humedad libre sec nat'!O30/('humedad a tiempo t Sec nat'!$E30-'masa secado al natural'!$AK30)</f>
        <v>0.12345679012345684</v>
      </c>
      <c r="P32" s="178">
        <f>'humedad libre sec nat'!P30/('humedad a tiempo t Sec nat'!$E30-'masa secado al natural'!$AK30)</f>
        <v>9.8765432098765468E-2</v>
      </c>
      <c r="Q32" s="178">
        <f>'humedad libre sec nat'!Q30/('humedad a tiempo t Sec nat'!$E30-'masa secado al natural'!$AK30)</f>
        <v>9.8765432098765468E-2</v>
      </c>
      <c r="R32" s="178">
        <f>'humedad libre sec nat'!R30/('humedad a tiempo t Sec nat'!$E30-'masa secado al natural'!$AK30)</f>
        <v>7.4074074074074098E-2</v>
      </c>
      <c r="S32" s="178">
        <f>'humedad libre sec nat'!S30/('humedad a tiempo t Sec nat'!$E30-'masa secado al natural'!$AK30)</f>
        <v>6.1728395061728399E-2</v>
      </c>
      <c r="T32" s="178">
        <f>'humedad libre sec nat'!T30/('humedad a tiempo t Sec nat'!$E30-'masa secado al natural'!$AK30)</f>
        <v>8.6419753086419721E-2</v>
      </c>
      <c r="U32" s="178">
        <f>'humedad libre sec nat'!U30/('humedad a tiempo t Sec nat'!$E30-'masa secado al natural'!$AK30)</f>
        <v>1.234567901234569E-2</v>
      </c>
      <c r="V32" s="178">
        <f>'humedad libre sec nat'!V30/('humedad a tiempo t Sec nat'!$E30-'masa secado al natural'!$AK30)</f>
        <v>1.234567901234569E-2</v>
      </c>
      <c r="W32" s="178">
        <f>'humedad libre sec nat'!W30/('humedad a tiempo t Sec nat'!$E30-'masa secado al natural'!$AK30)</f>
        <v>1.234567901234569E-2</v>
      </c>
      <c r="X32" s="178">
        <f>'humedad libre sec nat'!X30/('humedad a tiempo t Sec nat'!$E30-'masa secado al natural'!$AK30)</f>
        <v>0</v>
      </c>
      <c r="Y32" s="178">
        <f>'humedad libre sec nat'!Y30/('humedad a tiempo t Sec nat'!$E30-'masa secado al natural'!$AK30)</f>
        <v>1.234567901234569E-2</v>
      </c>
      <c r="Z32" s="178">
        <f>'humedad libre sec nat'!Z30/('humedad a tiempo t Sec nat'!$E30-'masa secado al natural'!$AK30)</f>
        <v>3.703703703703707E-2</v>
      </c>
      <c r="AA32" s="178">
        <f>'humedad libre sec nat'!AA30/('humedad a tiempo t Sec nat'!$E30-'masa secado al natural'!$AK30)</f>
        <v>3.703703703703707E-2</v>
      </c>
      <c r="AB32" s="178">
        <f>'humedad libre sec nat'!AB30/('humedad a tiempo t Sec nat'!$E30-'masa secado al natural'!$AK30)</f>
        <v>3.703703703703707E-2</v>
      </c>
      <c r="AC32" s="178">
        <f>'humedad libre sec nat'!AC30/('humedad a tiempo t Sec nat'!$E30-'masa secado al natural'!$AK30)</f>
        <v>2.4691358024691381E-2</v>
      </c>
      <c r="AD32" s="178">
        <f>'humedad libre sec nat'!AD30/('humedad a tiempo t Sec nat'!$E30-'masa secado al natural'!$AK30)</f>
        <v>2.4691358024691381E-2</v>
      </c>
      <c r="AE32" s="178">
        <f>'humedad libre sec nat'!AE30/('humedad a tiempo t Sec nat'!$E30-'masa secado al natural'!$AK30)</f>
        <v>2.4691358024691381E-2</v>
      </c>
      <c r="AF32" s="178">
        <f>'humedad libre sec nat'!AF30/('humedad a tiempo t Sec nat'!$E30-'masa secado al natural'!$AK30)</f>
        <v>2.4691358024691381E-2</v>
      </c>
      <c r="AG32" s="178">
        <f>'humedad libre sec nat'!AG30/('humedad a tiempo t Sec nat'!$E30-'masa secado al natural'!$AK30)</f>
        <v>2.4691358024691381E-2</v>
      </c>
      <c r="AH32" s="178">
        <f>'humedad libre sec nat'!AH30/('humedad a tiempo t Sec nat'!$E30-'masa secado al natural'!$AK30)</f>
        <v>4.9382716049382706E-2</v>
      </c>
      <c r="BC32" s="180">
        <v>3.0666214563154978E-2</v>
      </c>
    </row>
    <row r="33" spans="2:55" x14ac:dyDescent="0.35">
      <c r="B33" s="171">
        <v>3</v>
      </c>
      <c r="C33" s="122">
        <v>3</v>
      </c>
      <c r="D33" s="122">
        <v>30</v>
      </c>
      <c r="E33" s="178">
        <f>'humedad libre sec nat'!E31/('humedad a tiempo t Sec nat'!$E31-'masa secado al natural'!$AK31)</f>
        <v>1</v>
      </c>
      <c r="F33" s="178">
        <f>'humedad libre sec nat'!F31/('humedad a tiempo t Sec nat'!$E31-'masa secado al natural'!$AK31)</f>
        <v>0.79761904761904767</v>
      </c>
      <c r="G33" s="178">
        <f>'humedad libre sec nat'!G31/('humedad a tiempo t Sec nat'!$E31-'masa secado al natural'!$AK31)</f>
        <v>0.51190476190476186</v>
      </c>
      <c r="H33" s="178">
        <f>'humedad libre sec nat'!H31/('humedad a tiempo t Sec nat'!$E31-'masa secado al natural'!$AK31)</f>
        <v>0.32142857142857134</v>
      </c>
      <c r="I33" s="178">
        <f>'humedad libre sec nat'!I31/('humedad a tiempo t Sec nat'!$E31-'masa secado al natural'!$AK31)</f>
        <v>0.29761904761904751</v>
      </c>
      <c r="J33" s="178">
        <f>'humedad libre sec nat'!J31/('humedad a tiempo t Sec nat'!$E31-'masa secado al natural'!$AK31)</f>
        <v>0.25</v>
      </c>
      <c r="K33" s="178">
        <f>'humedad libre sec nat'!K31/('humedad a tiempo t Sec nat'!$E31-'masa secado al natural'!$AK31)</f>
        <v>0.2023809523809523</v>
      </c>
      <c r="L33" s="178">
        <f>'humedad libre sec nat'!L31/('humedad a tiempo t Sec nat'!$E31-'masa secado al natural'!$AK31)</f>
        <v>0.13095238095238096</v>
      </c>
      <c r="M33" s="178">
        <f>'humedad libre sec nat'!M31/('humedad a tiempo t Sec nat'!$E31-'masa secado al natural'!$AK31)</f>
        <v>9.5238095238095205E-2</v>
      </c>
      <c r="N33" s="178">
        <f>'humedad libre sec nat'!N31/('humedad a tiempo t Sec nat'!$E31-'masa secado al natural'!$AK31)</f>
        <v>7.1428571428571425E-2</v>
      </c>
      <c r="O33" s="178">
        <f>'humedad libre sec nat'!O31/('humedad a tiempo t Sec nat'!$E31-'masa secado al natural'!$AK31)</f>
        <v>8.3333333333333287E-2</v>
      </c>
      <c r="P33" s="178">
        <f>'humedad libre sec nat'!P31/('humedad a tiempo t Sec nat'!$E31-'masa secado al natural'!$AK31)</f>
        <v>7.1428571428571425E-2</v>
      </c>
      <c r="Q33" s="178">
        <f>'humedad libre sec nat'!Q31/('humedad a tiempo t Sec nat'!$E31-'masa secado al natural'!$AK31)</f>
        <v>5.9523809523809514E-2</v>
      </c>
      <c r="R33" s="178">
        <f>'humedad libre sec nat'!R31/('humedad a tiempo t Sec nat'!$E31-'masa secado al natural'!$AK31)</f>
        <v>8.3333333333333287E-2</v>
      </c>
      <c r="S33" s="178">
        <f>'humedad libre sec nat'!S31/('humedad a tiempo t Sec nat'!$E31-'masa secado al natural'!$AK31)</f>
        <v>3.5714285714285691E-2</v>
      </c>
      <c r="T33" s="178">
        <f>'humedad libre sec nat'!T31/('humedad a tiempo t Sec nat'!$E31-'masa secado al natural'!$AK31)</f>
        <v>0.11904761904761897</v>
      </c>
      <c r="U33" s="178">
        <f>'humedad libre sec nat'!U31/('humedad a tiempo t Sec nat'!$E31-'masa secado al natural'!$AK31)</f>
        <v>4.7619047619047603E-2</v>
      </c>
      <c r="V33" s="178">
        <f>'humedad libre sec nat'!V31/('humedad a tiempo t Sec nat'!$E31-'masa secado al natural'!$AK31)</f>
        <v>2.3809523809523777E-2</v>
      </c>
      <c r="W33" s="178">
        <f>'humedad libre sec nat'!W31/('humedad a tiempo t Sec nat'!$E31-'masa secado al natural'!$AK31)</f>
        <v>1.1904761904761913E-2</v>
      </c>
      <c r="X33" s="178">
        <f>'humedad libre sec nat'!X31/('humedad a tiempo t Sec nat'!$E31-'masa secado al natural'!$AK31)</f>
        <v>0</v>
      </c>
      <c r="Y33" s="178">
        <f>'humedad libre sec nat'!Y31/('humedad a tiempo t Sec nat'!$E31-'masa secado al natural'!$AK31)</f>
        <v>7.1428571428571425E-2</v>
      </c>
      <c r="Z33" s="178">
        <f>'humedad libre sec nat'!Z31/('humedad a tiempo t Sec nat'!$E31-'masa secado al natural'!$AK31)</f>
        <v>9.5238095238095205E-2</v>
      </c>
      <c r="AA33" s="178">
        <f>'humedad libre sec nat'!AA31/('humedad a tiempo t Sec nat'!$E31-'masa secado al natural'!$AK31)</f>
        <v>9.5238095238095205E-2</v>
      </c>
      <c r="AB33" s="178">
        <f>'humedad libre sec nat'!AB31/('humedad a tiempo t Sec nat'!$E31-'masa secado al natural'!$AK31)</f>
        <v>8.3333333333333287E-2</v>
      </c>
      <c r="AC33" s="178">
        <f>'humedad libre sec nat'!AC31/('humedad a tiempo t Sec nat'!$E31-'masa secado al natural'!$AK31)</f>
        <v>8.3333333333333287E-2</v>
      </c>
      <c r="AD33" s="178">
        <f>'humedad libre sec nat'!AD31/('humedad a tiempo t Sec nat'!$E31-'masa secado al natural'!$AK31)</f>
        <v>8.3333333333333287E-2</v>
      </c>
      <c r="AE33" s="178">
        <f>'humedad libre sec nat'!AE31/('humedad a tiempo t Sec nat'!$E31-'masa secado al natural'!$AK31)</f>
        <v>8.3333333333333287E-2</v>
      </c>
      <c r="AF33" s="178">
        <f>'humedad libre sec nat'!AF31/('humedad a tiempo t Sec nat'!$E31-'masa secado al natural'!$AK31)</f>
        <v>7.1428571428571425E-2</v>
      </c>
      <c r="AG33" s="178">
        <f>'humedad libre sec nat'!AG31/('humedad a tiempo t Sec nat'!$E31-'masa secado al natural'!$AK31)</f>
        <v>7.1428571428571425E-2</v>
      </c>
      <c r="AH33" s="178">
        <f>'humedad libre sec nat'!AH31/('humedad a tiempo t Sec nat'!$E31-'masa secado al natural'!$AK31)</f>
        <v>0.10714285714285712</v>
      </c>
      <c r="BC33" s="180">
        <v>3.1326254112083424E-2</v>
      </c>
    </row>
    <row r="34" spans="2:55" x14ac:dyDescent="0.35">
      <c r="B34" s="208" t="s">
        <v>183</v>
      </c>
      <c r="C34" s="209"/>
      <c r="D34" s="209"/>
      <c r="E34" s="180">
        <f>AVERAGE(E25:E33)</f>
        <v>1</v>
      </c>
      <c r="F34" s="180">
        <f t="shared" ref="F34" si="2">AVERAGE(F25:F33)</f>
        <v>0.84646973173543227</v>
      </c>
      <c r="G34" s="180">
        <f t="shared" ref="G34" si="3">AVERAGE(G25:G33)</f>
        <v>0.6140615601968259</v>
      </c>
      <c r="H34" s="180">
        <f t="shared" ref="H34" si="4">AVERAGE(H25:H33)</f>
        <v>0.44737518847824809</v>
      </c>
      <c r="I34" s="180">
        <f t="shared" ref="I34" si="5">AVERAGE(I25:I33)</f>
        <v>0.37492456997287921</v>
      </c>
      <c r="J34" s="180">
        <f t="shared" ref="J34" si="6">AVERAGE(J25:J33)</f>
        <v>0.27628219725643238</v>
      </c>
      <c r="K34" s="180">
        <f t="shared" ref="K34" si="7">AVERAGE(K25:K33)</f>
        <v>0.27305740719589355</v>
      </c>
      <c r="L34" s="180">
        <f t="shared" ref="L34" si="8">AVERAGE(L25:L33)</f>
        <v>0.22881264974662718</v>
      </c>
      <c r="M34" s="180">
        <f t="shared" ref="M34" si="9">AVERAGE(M25:M33)</f>
        <v>0.19174389158286098</v>
      </c>
      <c r="N34" s="180">
        <f t="shared" ref="N34" si="10">AVERAGE(N25:N33)</f>
        <v>0.15210747980474229</v>
      </c>
      <c r="O34" s="180">
        <f t="shared" ref="O34" si="11">AVERAGE(O25:O33)</f>
        <v>0.13547084662221537</v>
      </c>
      <c r="P34" s="180">
        <f t="shared" ref="P34" si="12">AVERAGE(P25:P33)</f>
        <v>0.11000921902693235</v>
      </c>
      <c r="Q34" s="180">
        <f t="shared" ref="Q34" si="13">AVERAGE(Q25:Q33)</f>
        <v>0.1008702903227863</v>
      </c>
      <c r="R34" s="180">
        <f t="shared" ref="R34" si="14">AVERAGE(R25:R33)</f>
        <v>0.11776948226223588</v>
      </c>
      <c r="S34" s="180">
        <f t="shared" ref="S34" si="15">AVERAGE(S25:S33)</f>
        <v>8.7001693362401877E-2</v>
      </c>
      <c r="T34" s="180">
        <f t="shared" ref="T34" si="16">AVERAGE(T25:T33)</f>
        <v>9.9371760523129266E-2</v>
      </c>
      <c r="U34" s="180">
        <f t="shared" ref="U34" si="17">AVERAGE(U25:U33)</f>
        <v>6.042150430234166E-2</v>
      </c>
      <c r="V34" s="180">
        <f t="shared" ref="V34" si="18">AVERAGE(V25:V33)</f>
        <v>3.4516370788512468E-2</v>
      </c>
      <c r="W34" s="180">
        <f t="shared" ref="W34" si="19">AVERAGE(W25:W33)</f>
        <v>1.6851360007559692E-2</v>
      </c>
      <c r="X34" s="180">
        <f t="shared" ref="X34" si="20">AVERAGE(X25:X33)</f>
        <v>2.0276029213227287E-2</v>
      </c>
      <c r="Y34" s="180">
        <f t="shared" ref="Y34" si="21">AVERAGE(Y25:Y33)</f>
        <v>2.9716844853720854E-2</v>
      </c>
      <c r="Z34" s="180">
        <f t="shared" ref="Z34" si="22">AVERAGE(Z25:Z33)</f>
        <v>5.904924830045602E-2</v>
      </c>
      <c r="AA34" s="180">
        <f t="shared" ref="AA34" si="23">AVERAGE(AA25:AA33)</f>
        <v>6.9239500882012944E-2</v>
      </c>
      <c r="AB34" s="180">
        <f t="shared" ref="AB34" si="24">AVERAGE(AB25:AB33)</f>
        <v>5.5942241691033949E-2</v>
      </c>
      <c r="AC34" s="180">
        <f t="shared" ref="AC34" si="25">AVERAGE(AC25:AC33)</f>
        <v>2.9458485094555946E-2</v>
      </c>
      <c r="AD34" s="180">
        <f t="shared" ref="AD34" si="26">AVERAGE(AD25:AD33)</f>
        <v>2.9458485094555946E-2</v>
      </c>
      <c r="AE34" s="180">
        <f t="shared" ref="AE34" si="27">AVERAGE(AE25:AE33)</f>
        <v>3.0666214563154978E-2</v>
      </c>
      <c r="AF34" s="180">
        <f t="shared" ref="AF34" si="28">AVERAGE(AF25:AF33)</f>
        <v>3.1326254112083424E-2</v>
      </c>
      <c r="AG34" s="180">
        <f t="shared" ref="AG34" si="29">AVERAGE(AG25:AG33)</f>
        <v>4.5121396168095039E-2</v>
      </c>
      <c r="AH34" s="180">
        <f t="shared" ref="AH34" si="30">AVERAGE(AH25:AH33)</f>
        <v>6.0067465784051928E-2</v>
      </c>
      <c r="BC34" s="180">
        <v>4.5121396168095039E-2</v>
      </c>
    </row>
    <row r="35" spans="2:55" x14ac:dyDescent="0.35">
      <c r="BC35" s="180">
        <v>6.0067465784051928E-2</v>
      </c>
    </row>
  </sheetData>
  <mergeCells count="5">
    <mergeCell ref="B14:D14"/>
    <mergeCell ref="B24:D24"/>
    <mergeCell ref="B34:D34"/>
    <mergeCell ref="R1:AH1"/>
    <mergeCell ref="E3:AH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tabSelected="1" workbookViewId="0">
      <selection sqref="A1:XFD83"/>
    </sheetView>
  </sheetViews>
  <sheetFormatPr baseColWidth="10" defaultRowHeight="14.5" x14ac:dyDescent="0.35"/>
  <cols>
    <col min="3" max="3" width="9.1796875" customWidth="1"/>
    <col min="4" max="28" width="4.7265625" customWidth="1"/>
    <col min="29" max="29" width="14.1796875" customWidth="1"/>
    <col min="30" max="30" width="11.26953125" customWidth="1"/>
    <col min="31" max="31" width="11.1796875" customWidth="1"/>
    <col min="32" max="33" width="4.7265625" customWidth="1"/>
  </cols>
  <sheetData>
    <row r="1" spans="1:34" x14ac:dyDescent="0.35">
      <c r="A1" s="165" t="s">
        <v>136</v>
      </c>
      <c r="B1" s="166"/>
      <c r="C1" s="167"/>
      <c r="D1" s="167"/>
    </row>
    <row r="2" spans="1:34" x14ac:dyDescent="0.35">
      <c r="C2" s="3"/>
      <c r="D2" s="194" t="s">
        <v>5</v>
      </c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6"/>
      <c r="AC2" s="192" t="s">
        <v>132</v>
      </c>
      <c r="AD2" s="192" t="s">
        <v>133</v>
      </c>
      <c r="AE2" s="3" t="s">
        <v>130</v>
      </c>
      <c r="AF2" s="133"/>
      <c r="AG2" s="1"/>
    </row>
    <row r="3" spans="1:34" x14ac:dyDescent="0.35">
      <c r="B3" s="2" t="s">
        <v>2</v>
      </c>
      <c r="C3" s="4" t="s">
        <v>0</v>
      </c>
      <c r="D3" s="11">
        <v>1</v>
      </c>
      <c r="E3" s="11">
        <v>2</v>
      </c>
      <c r="F3" s="11">
        <v>3</v>
      </c>
      <c r="G3" s="11">
        <v>4</v>
      </c>
      <c r="H3" s="11">
        <v>5</v>
      </c>
      <c r="I3" s="11">
        <v>6</v>
      </c>
      <c r="J3" s="11">
        <v>7</v>
      </c>
      <c r="K3" s="11">
        <v>8</v>
      </c>
      <c r="L3" s="11">
        <v>9</v>
      </c>
      <c r="M3" s="11">
        <v>10</v>
      </c>
      <c r="N3" s="11">
        <v>11</v>
      </c>
      <c r="O3" s="11">
        <v>12</v>
      </c>
      <c r="P3" s="11">
        <v>13</v>
      </c>
      <c r="Q3" s="11">
        <v>14</v>
      </c>
      <c r="R3" s="11">
        <v>15</v>
      </c>
      <c r="S3" s="11">
        <v>16</v>
      </c>
      <c r="T3" s="11">
        <v>17</v>
      </c>
      <c r="U3" s="11">
        <v>18</v>
      </c>
      <c r="V3" s="11">
        <v>19</v>
      </c>
      <c r="W3" s="11">
        <v>20</v>
      </c>
      <c r="X3" s="11">
        <v>21</v>
      </c>
      <c r="Y3" s="11">
        <v>22</v>
      </c>
      <c r="Z3" s="11">
        <v>23</v>
      </c>
      <c r="AA3" s="11">
        <v>24</v>
      </c>
      <c r="AB3" s="132">
        <v>25</v>
      </c>
      <c r="AC3" s="192"/>
      <c r="AD3" s="192"/>
      <c r="AE3" s="139" t="s">
        <v>131</v>
      </c>
      <c r="AF3" s="134"/>
      <c r="AG3" s="134"/>
    </row>
    <row r="4" spans="1:34" x14ac:dyDescent="0.35">
      <c r="B4" s="141">
        <v>1</v>
      </c>
      <c r="C4" s="84">
        <v>10</v>
      </c>
      <c r="D4" s="142">
        <v>9.5</v>
      </c>
      <c r="E4" s="14">
        <v>8.1999999999999993</v>
      </c>
      <c r="F4" s="14">
        <v>6.4</v>
      </c>
      <c r="G4" s="14">
        <v>6</v>
      </c>
      <c r="H4" s="14">
        <v>5</v>
      </c>
      <c r="I4" s="14">
        <v>4.7</v>
      </c>
      <c r="J4" s="14">
        <v>4</v>
      </c>
      <c r="K4" s="14">
        <v>3.7</v>
      </c>
      <c r="L4" s="14">
        <v>3.7</v>
      </c>
      <c r="M4" s="14">
        <v>3.5</v>
      </c>
      <c r="N4" s="14">
        <v>3.2</v>
      </c>
      <c r="O4" s="14">
        <v>3</v>
      </c>
      <c r="P4" s="14">
        <v>3</v>
      </c>
      <c r="Q4" s="14">
        <v>3</v>
      </c>
      <c r="R4" s="14">
        <v>3</v>
      </c>
      <c r="S4" s="14">
        <v>3</v>
      </c>
      <c r="T4" s="14">
        <v>3</v>
      </c>
      <c r="U4" s="14">
        <v>3</v>
      </c>
      <c r="V4" s="14">
        <v>3</v>
      </c>
      <c r="W4" s="14">
        <v>3</v>
      </c>
      <c r="X4" s="14">
        <v>3</v>
      </c>
      <c r="Y4" s="14">
        <v>3</v>
      </c>
      <c r="Z4" s="14">
        <v>3</v>
      </c>
      <c r="AA4" s="14">
        <v>3</v>
      </c>
      <c r="AB4" s="14">
        <v>3</v>
      </c>
      <c r="AC4" s="169">
        <f>MIN(D4:AB4)</f>
        <v>3</v>
      </c>
      <c r="AD4" s="162">
        <f>AC4*1</f>
        <v>3</v>
      </c>
      <c r="AE4" s="164">
        <f>(AD4-AD4)/AD4</f>
        <v>0</v>
      </c>
    </row>
    <row r="5" spans="1:34" x14ac:dyDescent="0.35">
      <c r="B5" s="141">
        <v>2</v>
      </c>
      <c r="C5" s="84">
        <v>10</v>
      </c>
      <c r="D5" s="142">
        <v>8.4</v>
      </c>
      <c r="E5" s="14">
        <v>7</v>
      </c>
      <c r="F5" s="14">
        <v>6.5</v>
      </c>
      <c r="G5" s="14">
        <v>5.5</v>
      </c>
      <c r="H5" s="14">
        <v>5</v>
      </c>
      <c r="I5" s="14">
        <v>4</v>
      </c>
      <c r="J5" s="14">
        <v>3.7</v>
      </c>
      <c r="K5" s="14">
        <v>3.5</v>
      </c>
      <c r="L5" s="14">
        <v>3.3</v>
      </c>
      <c r="M5" s="14">
        <v>3</v>
      </c>
      <c r="N5" s="14">
        <v>2.8</v>
      </c>
      <c r="O5" s="14">
        <v>2.8</v>
      </c>
      <c r="P5" s="14">
        <v>2.8</v>
      </c>
      <c r="Q5" s="14">
        <v>2.8</v>
      </c>
      <c r="R5" s="14">
        <v>2.8</v>
      </c>
      <c r="S5" s="14">
        <v>2.7</v>
      </c>
      <c r="T5" s="14">
        <v>2.7</v>
      </c>
      <c r="U5" s="14">
        <v>2.7</v>
      </c>
      <c r="V5" s="14">
        <v>2.7</v>
      </c>
      <c r="W5" s="14">
        <v>2.7</v>
      </c>
      <c r="X5" s="14">
        <v>2.7</v>
      </c>
      <c r="Y5" s="14">
        <v>2.7</v>
      </c>
      <c r="Z5" s="14">
        <v>2.7</v>
      </c>
      <c r="AA5" s="14">
        <v>2.7</v>
      </c>
      <c r="AB5" s="14">
        <v>2.7</v>
      </c>
      <c r="AC5" s="169">
        <f t="shared" ref="AC5:AC12" si="0">MIN(D5:AB5)</f>
        <v>2.7</v>
      </c>
      <c r="AD5" s="162">
        <f t="shared" ref="AD5:AD12" si="1">AC5*1</f>
        <v>2.7</v>
      </c>
      <c r="AE5" s="164">
        <f t="shared" ref="AE5:AE12" si="2">(AD5-AD5)/AD5</f>
        <v>0</v>
      </c>
    </row>
    <row r="6" spans="1:34" x14ac:dyDescent="0.35">
      <c r="B6" s="141">
        <v>3</v>
      </c>
      <c r="C6" s="84">
        <v>10</v>
      </c>
      <c r="D6" s="143">
        <v>5.5</v>
      </c>
      <c r="E6" s="14">
        <v>5.0999999999999996</v>
      </c>
      <c r="F6" s="14">
        <v>4.8</v>
      </c>
      <c r="G6" s="144">
        <v>4.2</v>
      </c>
      <c r="H6" s="144">
        <v>4</v>
      </c>
      <c r="I6" s="144">
        <v>3.7</v>
      </c>
      <c r="J6" s="144">
        <v>3.3</v>
      </c>
      <c r="K6" s="144">
        <v>3</v>
      </c>
      <c r="L6" s="144">
        <v>2.7</v>
      </c>
      <c r="M6" s="144">
        <v>2.2999999999999998</v>
      </c>
      <c r="N6" s="144">
        <v>2</v>
      </c>
      <c r="O6" s="144">
        <v>1.7</v>
      </c>
      <c r="P6" s="144">
        <v>1.6</v>
      </c>
      <c r="Q6" s="144">
        <v>1.5</v>
      </c>
      <c r="R6" s="144">
        <v>1.4</v>
      </c>
      <c r="S6" s="144">
        <v>1.4</v>
      </c>
      <c r="T6" s="144">
        <v>1.4</v>
      </c>
      <c r="U6" s="144">
        <v>1.4</v>
      </c>
      <c r="V6" s="144">
        <v>1.4</v>
      </c>
      <c r="W6" s="144">
        <v>1.4</v>
      </c>
      <c r="X6" s="144">
        <v>1.4</v>
      </c>
      <c r="Y6" s="144">
        <v>1.4</v>
      </c>
      <c r="Z6" s="144">
        <v>1.4</v>
      </c>
      <c r="AA6" s="14">
        <v>1.4</v>
      </c>
      <c r="AB6" s="14">
        <v>1.4</v>
      </c>
      <c r="AC6" s="169">
        <f t="shared" si="0"/>
        <v>1.4</v>
      </c>
      <c r="AD6" s="162">
        <f t="shared" si="1"/>
        <v>1.4</v>
      </c>
      <c r="AE6" s="164">
        <f t="shared" si="2"/>
        <v>0</v>
      </c>
    </row>
    <row r="7" spans="1:34" x14ac:dyDescent="0.35">
      <c r="B7" s="145">
        <v>1</v>
      </c>
      <c r="C7" s="146">
        <v>20</v>
      </c>
      <c r="D7" s="147">
        <v>11</v>
      </c>
      <c r="E7" s="148">
        <v>10.5</v>
      </c>
      <c r="F7" s="148">
        <v>9.9</v>
      </c>
      <c r="G7" s="148">
        <v>9.5</v>
      </c>
      <c r="H7" s="148">
        <v>9</v>
      </c>
      <c r="I7" s="148">
        <v>8.6999999999999993</v>
      </c>
      <c r="J7" s="148">
        <v>8.3000000000000007</v>
      </c>
      <c r="K7" s="148">
        <v>7.8</v>
      </c>
      <c r="L7" s="148">
        <v>7.3</v>
      </c>
      <c r="M7" s="148">
        <v>6.9</v>
      </c>
      <c r="N7" s="148">
        <v>6.5</v>
      </c>
      <c r="O7" s="148">
        <v>6</v>
      </c>
      <c r="P7" s="148">
        <v>5.5</v>
      </c>
      <c r="Q7" s="148">
        <v>4.9000000000000004</v>
      </c>
      <c r="R7" s="148">
        <v>4.4000000000000004</v>
      </c>
      <c r="S7" s="148">
        <v>3.8</v>
      </c>
      <c r="T7" s="148">
        <v>3.5</v>
      </c>
      <c r="U7" s="148">
        <v>3.3</v>
      </c>
      <c r="V7" s="148">
        <v>3.3</v>
      </c>
      <c r="W7" s="148">
        <v>3.3</v>
      </c>
      <c r="X7" s="148">
        <v>3.3</v>
      </c>
      <c r="Y7" s="148">
        <v>3.3</v>
      </c>
      <c r="Z7" s="148">
        <v>3.3</v>
      </c>
      <c r="AA7" s="148">
        <v>3.3</v>
      </c>
      <c r="AB7" s="149">
        <v>3.3</v>
      </c>
      <c r="AC7" s="169">
        <f t="shared" si="0"/>
        <v>3.3</v>
      </c>
      <c r="AD7" s="162">
        <f t="shared" si="1"/>
        <v>3.3</v>
      </c>
      <c r="AE7" s="164">
        <f t="shared" si="2"/>
        <v>0</v>
      </c>
      <c r="AF7" s="1"/>
      <c r="AG7" s="1"/>
    </row>
    <row r="8" spans="1:34" x14ac:dyDescent="0.35">
      <c r="B8" s="145">
        <v>2</v>
      </c>
      <c r="C8" s="146">
        <v>20</v>
      </c>
      <c r="D8" s="147">
        <v>10.6</v>
      </c>
      <c r="E8" s="148">
        <v>9.8000000000000007</v>
      </c>
      <c r="F8" s="148">
        <v>9.3000000000000007</v>
      </c>
      <c r="G8" s="148">
        <v>8.8000000000000007</v>
      </c>
      <c r="H8" s="148">
        <v>8.5</v>
      </c>
      <c r="I8" s="148">
        <v>8</v>
      </c>
      <c r="J8" s="148">
        <v>7.6</v>
      </c>
      <c r="K8" s="148">
        <v>7.2</v>
      </c>
      <c r="L8" s="148">
        <v>6.8</v>
      </c>
      <c r="M8" s="148">
        <v>6.3</v>
      </c>
      <c r="N8" s="148">
        <v>5.9</v>
      </c>
      <c r="O8" s="148">
        <v>5.4</v>
      </c>
      <c r="P8" s="148">
        <v>5</v>
      </c>
      <c r="Q8" s="148">
        <v>4.7</v>
      </c>
      <c r="R8" s="148">
        <v>4.4000000000000004</v>
      </c>
      <c r="S8" s="148">
        <v>4</v>
      </c>
      <c r="T8" s="148">
        <v>3.7</v>
      </c>
      <c r="U8" s="148">
        <v>3.1</v>
      </c>
      <c r="V8" s="148">
        <v>2.8</v>
      </c>
      <c r="W8" s="148">
        <v>2.8</v>
      </c>
      <c r="X8" s="148">
        <v>2.8</v>
      </c>
      <c r="Y8" s="148">
        <v>2.8</v>
      </c>
      <c r="Z8" s="148">
        <v>2.8</v>
      </c>
      <c r="AA8" s="148">
        <v>2.8</v>
      </c>
      <c r="AB8" s="148">
        <v>2.8</v>
      </c>
      <c r="AC8" s="169">
        <f t="shared" si="0"/>
        <v>2.8</v>
      </c>
      <c r="AD8" s="162">
        <f t="shared" si="1"/>
        <v>2.8</v>
      </c>
      <c r="AE8" s="164">
        <f t="shared" si="2"/>
        <v>0</v>
      </c>
    </row>
    <row r="9" spans="1:34" x14ac:dyDescent="0.35">
      <c r="B9" s="145">
        <v>3</v>
      </c>
      <c r="C9" s="146">
        <v>20</v>
      </c>
      <c r="D9" s="150">
        <v>18.399999999999999</v>
      </c>
      <c r="E9" s="151">
        <v>17.8</v>
      </c>
      <c r="F9" s="151">
        <v>16.5</v>
      </c>
      <c r="G9" s="151">
        <v>16</v>
      </c>
      <c r="H9" s="151">
        <v>15.7</v>
      </c>
      <c r="I9" s="151">
        <v>14</v>
      </c>
      <c r="J9" s="151">
        <v>14.8</v>
      </c>
      <c r="K9" s="151">
        <v>14.2</v>
      </c>
      <c r="L9" s="151">
        <v>13</v>
      </c>
      <c r="M9" s="151">
        <v>12</v>
      </c>
      <c r="N9" s="151">
        <v>11</v>
      </c>
      <c r="O9" s="151">
        <v>10.5</v>
      </c>
      <c r="P9" s="151">
        <v>9.5</v>
      </c>
      <c r="Q9" s="151">
        <v>8</v>
      </c>
      <c r="R9" s="151">
        <v>7</v>
      </c>
      <c r="S9" s="151">
        <v>6</v>
      </c>
      <c r="T9" s="152">
        <v>6.5</v>
      </c>
      <c r="U9" s="152">
        <v>5.0999999999999996</v>
      </c>
      <c r="V9" s="151">
        <v>5</v>
      </c>
      <c r="W9" s="151">
        <v>5</v>
      </c>
      <c r="X9" s="151">
        <v>5</v>
      </c>
      <c r="Y9" s="151">
        <v>5</v>
      </c>
      <c r="Z9" s="151">
        <v>5</v>
      </c>
      <c r="AA9" s="148">
        <v>5</v>
      </c>
      <c r="AB9" s="148">
        <v>5</v>
      </c>
      <c r="AC9" s="169">
        <f t="shared" si="0"/>
        <v>5</v>
      </c>
      <c r="AD9" s="162">
        <f t="shared" si="1"/>
        <v>5</v>
      </c>
      <c r="AE9" s="164">
        <f t="shared" si="2"/>
        <v>0</v>
      </c>
    </row>
    <row r="10" spans="1:34" x14ac:dyDescent="0.35">
      <c r="B10" s="153">
        <v>1</v>
      </c>
      <c r="C10" s="154">
        <v>30</v>
      </c>
      <c r="D10" s="155">
        <v>14.9</v>
      </c>
      <c r="E10" s="156">
        <v>14.5</v>
      </c>
      <c r="F10" s="156">
        <v>13.9</v>
      </c>
      <c r="G10" s="156">
        <v>13.5</v>
      </c>
      <c r="H10" s="156">
        <v>13</v>
      </c>
      <c r="I10" s="156">
        <v>12.7</v>
      </c>
      <c r="J10" s="156">
        <v>12.2</v>
      </c>
      <c r="K10" s="156">
        <v>11.9</v>
      </c>
      <c r="L10" s="156">
        <v>11.5</v>
      </c>
      <c r="M10" s="156">
        <v>10</v>
      </c>
      <c r="N10" s="156">
        <v>9.6</v>
      </c>
      <c r="O10" s="156">
        <v>8.9</v>
      </c>
      <c r="P10" s="156">
        <v>7</v>
      </c>
      <c r="Q10" s="156">
        <v>6.5</v>
      </c>
      <c r="R10" s="156">
        <v>6.1</v>
      </c>
      <c r="S10" s="156">
        <v>5.8</v>
      </c>
      <c r="T10" s="156">
        <v>5</v>
      </c>
      <c r="U10" s="156">
        <v>4.5</v>
      </c>
      <c r="V10" s="156">
        <v>4.5</v>
      </c>
      <c r="W10" s="156">
        <v>4.5</v>
      </c>
      <c r="X10" s="156">
        <v>4.5</v>
      </c>
      <c r="Y10" s="156">
        <v>4.5</v>
      </c>
      <c r="Z10" s="156">
        <v>4.5</v>
      </c>
      <c r="AA10" s="157">
        <v>4.5</v>
      </c>
      <c r="AB10" s="158">
        <v>4.5</v>
      </c>
      <c r="AC10" s="169">
        <f t="shared" si="0"/>
        <v>4.5</v>
      </c>
      <c r="AD10" s="162">
        <f t="shared" si="1"/>
        <v>4.5</v>
      </c>
      <c r="AE10" s="164">
        <f t="shared" si="2"/>
        <v>0</v>
      </c>
      <c r="AF10" s="1"/>
      <c r="AG10" s="1"/>
      <c r="AH10" s="1"/>
    </row>
    <row r="11" spans="1:34" x14ac:dyDescent="0.35">
      <c r="B11" s="153">
        <v>2</v>
      </c>
      <c r="C11" s="154">
        <v>30</v>
      </c>
      <c r="D11" s="155">
        <v>15.5</v>
      </c>
      <c r="E11" s="156">
        <v>12.5</v>
      </c>
      <c r="F11" s="157">
        <v>11</v>
      </c>
      <c r="G11" s="157">
        <v>10.5</v>
      </c>
      <c r="H11" s="157">
        <v>9.8000000000000007</v>
      </c>
      <c r="I11" s="156">
        <v>9.4</v>
      </c>
      <c r="J11" s="157">
        <v>8.6</v>
      </c>
      <c r="K11" s="157">
        <v>8.3000000000000007</v>
      </c>
      <c r="L11" s="157">
        <v>7.5</v>
      </c>
      <c r="M11" s="156">
        <v>6.9</v>
      </c>
      <c r="N11" s="156">
        <v>5.3</v>
      </c>
      <c r="O11" s="156">
        <v>4.9000000000000004</v>
      </c>
      <c r="P11" s="156">
        <v>4.7</v>
      </c>
      <c r="Q11" s="156">
        <v>4.8</v>
      </c>
      <c r="R11" s="156">
        <v>4.8</v>
      </c>
      <c r="S11" s="156">
        <v>4.4000000000000004</v>
      </c>
      <c r="T11" s="156">
        <v>4.7</v>
      </c>
      <c r="U11" s="156">
        <v>4.7</v>
      </c>
      <c r="V11" s="156">
        <v>4.7</v>
      </c>
      <c r="W11" s="156">
        <v>4.7</v>
      </c>
      <c r="X11" s="156">
        <v>4.7</v>
      </c>
      <c r="Y11" s="156">
        <v>4.7</v>
      </c>
      <c r="Z11" s="156">
        <v>4.7</v>
      </c>
      <c r="AA11" s="157">
        <v>4.7</v>
      </c>
      <c r="AB11" s="157">
        <v>4.7</v>
      </c>
      <c r="AC11" s="169">
        <f t="shared" si="0"/>
        <v>4.4000000000000004</v>
      </c>
      <c r="AD11" s="162">
        <f t="shared" si="1"/>
        <v>4.4000000000000004</v>
      </c>
      <c r="AE11" s="164">
        <f t="shared" si="2"/>
        <v>0</v>
      </c>
    </row>
    <row r="12" spans="1:34" x14ac:dyDescent="0.35">
      <c r="B12" s="153">
        <v>3</v>
      </c>
      <c r="C12" s="154">
        <v>30</v>
      </c>
      <c r="D12" s="159">
        <v>14</v>
      </c>
      <c r="E12" s="160">
        <v>11.4</v>
      </c>
      <c r="F12" s="157">
        <v>10.9</v>
      </c>
      <c r="G12" s="157">
        <v>10.4</v>
      </c>
      <c r="H12" s="157">
        <v>9.5</v>
      </c>
      <c r="I12" s="157">
        <v>9</v>
      </c>
      <c r="J12" s="157">
        <v>8.6999999999999993</v>
      </c>
      <c r="K12" s="160">
        <v>8.3000000000000007</v>
      </c>
      <c r="L12" s="157">
        <v>7.9</v>
      </c>
      <c r="M12" s="160">
        <v>7.3</v>
      </c>
      <c r="N12" s="160">
        <v>6</v>
      </c>
      <c r="O12" s="160">
        <v>5.5</v>
      </c>
      <c r="P12" s="160">
        <v>4</v>
      </c>
      <c r="Q12" s="160">
        <v>4</v>
      </c>
      <c r="R12" s="160">
        <v>3.9</v>
      </c>
      <c r="S12" s="160">
        <v>3.7</v>
      </c>
      <c r="T12" s="160">
        <v>3.8</v>
      </c>
      <c r="U12" s="160">
        <v>3.8</v>
      </c>
      <c r="V12" s="160">
        <v>3.8</v>
      </c>
      <c r="W12" s="160">
        <v>3.9</v>
      </c>
      <c r="X12" s="160">
        <v>3.9</v>
      </c>
      <c r="Y12" s="160">
        <v>3.9</v>
      </c>
      <c r="Z12" s="160">
        <v>3.9</v>
      </c>
      <c r="AA12" s="157">
        <v>3.9</v>
      </c>
      <c r="AB12" s="157">
        <v>3.9</v>
      </c>
      <c r="AC12" s="169">
        <f t="shared" si="0"/>
        <v>3.7</v>
      </c>
      <c r="AD12" s="162">
        <f t="shared" si="1"/>
        <v>3.7</v>
      </c>
      <c r="AE12" s="164">
        <f t="shared" si="2"/>
        <v>0</v>
      </c>
    </row>
    <row r="13" spans="1:34" x14ac:dyDescent="0.35">
      <c r="AC13" s="168"/>
    </row>
    <row r="14" spans="1:34" x14ac:dyDescent="0.35">
      <c r="AC14" s="168"/>
    </row>
    <row r="15" spans="1:34" x14ac:dyDescent="0.35">
      <c r="C15" s="3"/>
      <c r="D15" s="191" t="s">
        <v>129</v>
      </c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68"/>
    </row>
    <row r="16" spans="1:34" x14ac:dyDescent="0.35">
      <c r="B16" s="2" t="s">
        <v>2</v>
      </c>
      <c r="C16" s="137"/>
      <c r="D16" s="11">
        <v>1</v>
      </c>
      <c r="E16" s="11">
        <v>2</v>
      </c>
      <c r="F16" s="11">
        <v>3</v>
      </c>
      <c r="G16" s="11">
        <v>4</v>
      </c>
      <c r="H16" s="11">
        <v>5</v>
      </c>
      <c r="I16" s="11">
        <v>6</v>
      </c>
      <c r="J16" s="11">
        <v>7</v>
      </c>
      <c r="K16" s="11">
        <v>8</v>
      </c>
      <c r="L16" s="11">
        <v>9</v>
      </c>
      <c r="M16" s="11">
        <v>10</v>
      </c>
      <c r="N16" s="11">
        <v>11</v>
      </c>
      <c r="O16" s="11">
        <v>12</v>
      </c>
      <c r="P16" s="11">
        <v>13</v>
      </c>
      <c r="Q16" s="11">
        <v>14</v>
      </c>
      <c r="R16" s="11">
        <v>15</v>
      </c>
      <c r="S16" s="11">
        <v>16</v>
      </c>
      <c r="T16" s="11">
        <v>17</v>
      </c>
      <c r="U16" s="11">
        <v>18</v>
      </c>
      <c r="V16" s="11">
        <v>19</v>
      </c>
      <c r="W16" s="11">
        <v>20</v>
      </c>
      <c r="X16" s="11">
        <v>21</v>
      </c>
      <c r="Y16" s="11">
        <v>22</v>
      </c>
      <c r="Z16" s="11">
        <v>23</v>
      </c>
      <c r="AA16" s="11">
        <v>24</v>
      </c>
      <c r="AB16" s="11">
        <v>25</v>
      </c>
      <c r="AC16" s="169"/>
      <c r="AD16" s="162"/>
      <c r="AE16" s="164"/>
    </row>
    <row r="17" spans="2:31" x14ac:dyDescent="0.35">
      <c r="B17">
        <v>1</v>
      </c>
      <c r="C17" s="3"/>
      <c r="D17" s="17">
        <v>4.7</v>
      </c>
      <c r="E17" s="17">
        <v>1.9</v>
      </c>
      <c r="F17" s="17">
        <v>1.8</v>
      </c>
      <c r="G17" s="17">
        <v>1.8</v>
      </c>
      <c r="H17" s="17">
        <v>1.8</v>
      </c>
      <c r="I17" s="17">
        <v>1.8</v>
      </c>
      <c r="J17" s="17">
        <v>1.8</v>
      </c>
      <c r="K17" s="17">
        <v>1.7</v>
      </c>
      <c r="L17" s="17">
        <v>1.7</v>
      </c>
      <c r="M17" s="17">
        <v>1.7</v>
      </c>
      <c r="N17" s="17">
        <v>1.7</v>
      </c>
      <c r="O17" s="17">
        <v>1.7</v>
      </c>
      <c r="P17" s="17">
        <v>1.7</v>
      </c>
      <c r="Q17" s="17">
        <v>1.7</v>
      </c>
      <c r="R17" s="17">
        <v>1.8</v>
      </c>
      <c r="S17" s="17">
        <v>1.8</v>
      </c>
      <c r="T17" s="17">
        <v>1.8</v>
      </c>
      <c r="U17" s="17">
        <v>1.8</v>
      </c>
      <c r="V17" s="17">
        <v>1.8</v>
      </c>
      <c r="W17" s="17">
        <v>1.8</v>
      </c>
      <c r="X17" s="17">
        <v>1.8</v>
      </c>
      <c r="Y17" s="17">
        <v>1.8</v>
      </c>
      <c r="Z17" s="17">
        <v>1.8</v>
      </c>
      <c r="AA17" s="17">
        <v>1.8</v>
      </c>
      <c r="AB17" s="17">
        <v>1.8</v>
      </c>
      <c r="AC17" s="169">
        <f t="shared" ref="AC17:AC18" si="3">MIN(D17:AB17)</f>
        <v>1.7</v>
      </c>
      <c r="AD17" s="162">
        <f t="shared" ref="AD17:AD18" si="4">AC17*1</f>
        <v>1.7</v>
      </c>
      <c r="AE17" s="164">
        <f t="shared" ref="AE17:AE18" si="5">(AD17-AD17)/AD17</f>
        <v>0</v>
      </c>
    </row>
    <row r="18" spans="2:31" x14ac:dyDescent="0.35">
      <c r="B18">
        <v>2</v>
      </c>
      <c r="C18" s="3"/>
      <c r="D18" s="17">
        <v>2.7</v>
      </c>
      <c r="E18" s="17">
        <v>1.1000000000000001</v>
      </c>
      <c r="F18" s="17">
        <v>1.1000000000000001</v>
      </c>
      <c r="G18" s="17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  <c r="W18" s="17">
        <v>1</v>
      </c>
      <c r="X18" s="17">
        <v>1</v>
      </c>
      <c r="Y18" s="17">
        <v>1</v>
      </c>
      <c r="Z18" s="17">
        <v>1</v>
      </c>
      <c r="AA18" s="17">
        <v>1</v>
      </c>
      <c r="AB18" s="17">
        <v>1</v>
      </c>
      <c r="AC18" s="169">
        <f t="shared" si="3"/>
        <v>1</v>
      </c>
      <c r="AD18" s="162">
        <f t="shared" si="4"/>
        <v>1</v>
      </c>
      <c r="AE18" s="164">
        <f t="shared" si="5"/>
        <v>0</v>
      </c>
    </row>
  </sheetData>
  <mergeCells count="4">
    <mergeCell ref="D15:AB15"/>
    <mergeCell ref="AC2:AC3"/>
    <mergeCell ref="AD2:AD3"/>
    <mergeCell ref="D2:A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topLeftCell="H1" workbookViewId="0">
      <selection activeCell="AM20" sqref="AM20"/>
    </sheetView>
  </sheetViews>
  <sheetFormatPr baseColWidth="10" defaultRowHeight="14.5" x14ac:dyDescent="0.35"/>
  <cols>
    <col min="3" max="3" width="9.1796875" customWidth="1"/>
    <col min="4" max="4" width="8.453125" customWidth="1"/>
    <col min="5" max="33" width="4.7265625" customWidth="1"/>
  </cols>
  <sheetData>
    <row r="1" spans="1:34" x14ac:dyDescent="0.35">
      <c r="A1" s="165" t="s">
        <v>136</v>
      </c>
      <c r="B1" s="166"/>
      <c r="C1" s="167"/>
      <c r="D1" s="167"/>
    </row>
    <row r="2" spans="1:34" x14ac:dyDescent="0.35">
      <c r="C2" s="3"/>
      <c r="D2" s="194" t="s">
        <v>141</v>
      </c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6"/>
      <c r="AC2" s="135"/>
      <c r="AD2" s="133"/>
      <c r="AE2" s="133"/>
      <c r="AF2" s="133"/>
      <c r="AG2" s="1"/>
    </row>
    <row r="3" spans="1:34" x14ac:dyDescent="0.35">
      <c r="B3" s="2" t="s">
        <v>2</v>
      </c>
      <c r="C3" s="139" t="s">
        <v>0</v>
      </c>
      <c r="D3" s="11">
        <v>1</v>
      </c>
      <c r="E3" s="11">
        <v>2</v>
      </c>
      <c r="F3" s="11">
        <v>3</v>
      </c>
      <c r="G3" s="11">
        <v>4</v>
      </c>
      <c r="H3" s="11">
        <v>5</v>
      </c>
      <c r="I3" s="11">
        <v>6</v>
      </c>
      <c r="J3" s="11">
        <v>7</v>
      </c>
      <c r="K3" s="11">
        <v>8</v>
      </c>
      <c r="L3" s="11">
        <v>9</v>
      </c>
      <c r="M3" s="11">
        <v>10</v>
      </c>
      <c r="N3" s="11">
        <v>11</v>
      </c>
      <c r="O3" s="11">
        <v>12</v>
      </c>
      <c r="P3" s="11">
        <v>13</v>
      </c>
      <c r="Q3" s="11">
        <v>14</v>
      </c>
      <c r="R3" s="11">
        <v>15</v>
      </c>
      <c r="S3" s="11">
        <v>16</v>
      </c>
      <c r="T3" s="11">
        <v>17</v>
      </c>
      <c r="U3" s="11">
        <v>18</v>
      </c>
      <c r="V3" s="11">
        <v>19</v>
      </c>
      <c r="W3" s="11">
        <v>20</v>
      </c>
      <c r="X3" s="11">
        <v>21</v>
      </c>
      <c r="Y3" s="11">
        <v>22</v>
      </c>
      <c r="Z3" s="11">
        <v>23</v>
      </c>
      <c r="AA3" s="11">
        <v>24</v>
      </c>
      <c r="AB3" s="132">
        <v>25</v>
      </c>
      <c r="AC3" s="136"/>
      <c r="AD3" s="134"/>
      <c r="AE3" s="134"/>
      <c r="AF3" s="134"/>
      <c r="AG3" s="134"/>
    </row>
    <row r="4" spans="1:34" x14ac:dyDescent="0.35">
      <c r="B4" s="141">
        <v>1</v>
      </c>
      <c r="C4" s="84">
        <v>10</v>
      </c>
      <c r="D4" s="14">
        <f>('masa secado horno'!D4-'masa secado horno'!$AC4)/'masa secado horno'!$AC4</f>
        <v>2.1666666666666665</v>
      </c>
      <c r="E4" s="14">
        <f>('masa secado horno'!E4-'masa secado horno'!$AC4)/'masa secado horno'!$AC4</f>
        <v>1.7333333333333332</v>
      </c>
      <c r="F4" s="14">
        <f>('masa secado horno'!F4-'masa secado horno'!$AC4)/'masa secado horno'!$AC4</f>
        <v>1.1333333333333335</v>
      </c>
      <c r="G4" s="14">
        <f>('masa secado horno'!G4-'masa secado horno'!$AC4)/'masa secado horno'!$AC4</f>
        <v>1</v>
      </c>
      <c r="H4" s="14">
        <f>('masa secado horno'!H4-'masa secado horno'!$AC4)/'masa secado horno'!$AC4</f>
        <v>0.66666666666666663</v>
      </c>
      <c r="I4" s="14">
        <f>('masa secado horno'!I4-'masa secado horno'!$AC4)/'masa secado horno'!$AC4</f>
        <v>0.56666666666666676</v>
      </c>
      <c r="J4" s="14">
        <f>('masa secado horno'!J4-'masa secado horno'!$AC4)/'masa secado horno'!$AC4</f>
        <v>0.33333333333333331</v>
      </c>
      <c r="K4" s="14">
        <f>('masa secado horno'!K4-'masa secado horno'!$AC4)/'masa secado horno'!$AC4</f>
        <v>0.23333333333333339</v>
      </c>
      <c r="L4" s="14">
        <f>('masa secado horno'!L4-'masa secado horno'!$AC4)/'masa secado horno'!$AC4</f>
        <v>0.23333333333333339</v>
      </c>
      <c r="M4" s="14">
        <f>('masa secado horno'!M4-'masa secado horno'!$AC4)/'masa secado horno'!$AC4</f>
        <v>0.16666666666666666</v>
      </c>
      <c r="N4" s="14">
        <f>('masa secado horno'!N4-'masa secado horno'!$AC4)/'masa secado horno'!$AC4</f>
        <v>6.6666666666666721E-2</v>
      </c>
      <c r="O4" s="14">
        <f>('masa secado horno'!O4-'masa secado horno'!$AC4)/'masa secado horno'!$AC4</f>
        <v>0</v>
      </c>
      <c r="P4" s="14">
        <f>('masa secado horno'!P4-'masa secado horno'!$AC4)/'masa secado horno'!$AC4</f>
        <v>0</v>
      </c>
      <c r="Q4" s="14">
        <f>('masa secado horno'!Q4-'masa secado horno'!$AC4)/'masa secado horno'!$AC4</f>
        <v>0</v>
      </c>
      <c r="R4" s="14">
        <f>('masa secado horno'!R4-'masa secado horno'!$AC4)/'masa secado horno'!$AC4</f>
        <v>0</v>
      </c>
      <c r="S4" s="14">
        <f>('masa secado horno'!S4-'masa secado horno'!$AC4)/'masa secado horno'!$AC4</f>
        <v>0</v>
      </c>
      <c r="T4" s="14">
        <f>('masa secado horno'!T4-'masa secado horno'!$AC4)/'masa secado horno'!$AC4</f>
        <v>0</v>
      </c>
      <c r="U4" s="14">
        <f>('masa secado horno'!U4-'masa secado horno'!$AC4)/'masa secado horno'!$AC4</f>
        <v>0</v>
      </c>
      <c r="V4" s="14">
        <f>('masa secado horno'!V4-'masa secado horno'!$AC4)/'masa secado horno'!$AC4</f>
        <v>0</v>
      </c>
      <c r="W4" s="14">
        <f>('masa secado horno'!W4-'masa secado horno'!$AC4)/'masa secado horno'!$AC4</f>
        <v>0</v>
      </c>
      <c r="X4" s="14">
        <f>('masa secado horno'!X4-'masa secado horno'!$AC4)/'masa secado horno'!$AC4</f>
        <v>0</v>
      </c>
      <c r="Y4" s="14">
        <f>('masa secado horno'!Y4-'masa secado horno'!$AC4)/'masa secado horno'!$AC4</f>
        <v>0</v>
      </c>
      <c r="Z4" s="14">
        <f>('masa secado horno'!Z4-'masa secado horno'!$AC4)/'masa secado horno'!$AC4</f>
        <v>0</v>
      </c>
      <c r="AA4" s="14">
        <f>('masa secado horno'!AA4-'masa secado horno'!$AC4)/'masa secado horno'!$AC4</f>
        <v>0</v>
      </c>
      <c r="AB4" s="14">
        <f>('masa secado horno'!AB4-'masa secado horno'!$AC4)/'masa secado horno'!$AC4</f>
        <v>0</v>
      </c>
    </row>
    <row r="5" spans="1:34" x14ac:dyDescent="0.35">
      <c r="B5" s="141">
        <v>2</v>
      </c>
      <c r="C5" s="84">
        <v>10</v>
      </c>
      <c r="D5" s="14">
        <f>('masa secado horno'!D5-'masa secado horno'!$AC5)/'masa secado horno'!$AC5</f>
        <v>2.1111111111111112</v>
      </c>
      <c r="E5" s="14">
        <f>('masa secado horno'!E5-'masa secado horno'!$AC5)/'masa secado horno'!$AC5</f>
        <v>1.5925925925925923</v>
      </c>
      <c r="F5" s="14">
        <f>('masa secado horno'!F5-'masa secado horno'!$AC5)/'masa secado horno'!$AC5</f>
        <v>1.4074074074074072</v>
      </c>
      <c r="G5" s="14">
        <f>('masa secado horno'!G5-'masa secado horno'!$AC5)/'masa secado horno'!$AC5</f>
        <v>1.037037037037037</v>
      </c>
      <c r="H5" s="14">
        <f>('masa secado horno'!H5-'masa secado horno'!$AC5)/'masa secado horno'!$AC5</f>
        <v>0.85185185185185175</v>
      </c>
      <c r="I5" s="14">
        <f>('masa secado horno'!I5-'masa secado horno'!$AC5)/'masa secado horno'!$AC5</f>
        <v>0.4814814814814814</v>
      </c>
      <c r="J5" s="14">
        <f>('masa secado horno'!J5-'masa secado horno'!$AC5)/'masa secado horno'!$AC5</f>
        <v>0.37037037037037035</v>
      </c>
      <c r="K5" s="14">
        <f>('masa secado horno'!K5-'masa secado horno'!$AC5)/'masa secado horno'!$AC5</f>
        <v>0.29629629629629622</v>
      </c>
      <c r="L5" s="14">
        <f>('masa secado horno'!L5-'masa secado horno'!$AC5)/'masa secado horno'!$AC5</f>
        <v>0.22222222222222207</v>
      </c>
      <c r="M5" s="14">
        <f>('masa secado horno'!M5-'masa secado horno'!$AC5)/'masa secado horno'!$AC5</f>
        <v>0.11111111111111104</v>
      </c>
      <c r="N5" s="14">
        <f>('masa secado horno'!N5-'masa secado horno'!$AC5)/'masa secado horno'!$AC5</f>
        <v>3.7037037037036903E-2</v>
      </c>
      <c r="O5" s="14">
        <f>('masa secado horno'!O5-'masa secado horno'!$AC5)/'masa secado horno'!$AC5</f>
        <v>3.7037037037036903E-2</v>
      </c>
      <c r="P5" s="14">
        <f>('masa secado horno'!P5-'masa secado horno'!$AC5)/'masa secado horno'!$AC5</f>
        <v>3.7037037037036903E-2</v>
      </c>
      <c r="Q5" s="14">
        <f>('masa secado horno'!Q5-'masa secado horno'!$AC5)/'masa secado horno'!$AC5</f>
        <v>3.7037037037036903E-2</v>
      </c>
      <c r="R5" s="14">
        <f>('masa secado horno'!R5-'masa secado horno'!$AC5)/'masa secado horno'!$AC5</f>
        <v>3.7037037037036903E-2</v>
      </c>
      <c r="S5" s="14">
        <f>('masa secado horno'!S5-'masa secado horno'!$AC5)/'masa secado horno'!$AC5</f>
        <v>0</v>
      </c>
      <c r="T5" s="14">
        <f>('masa secado horno'!T5-'masa secado horno'!$AC5)/'masa secado horno'!$AC5</f>
        <v>0</v>
      </c>
      <c r="U5" s="14">
        <f>('masa secado horno'!U5-'masa secado horno'!$AC5)/'masa secado horno'!$AC5</f>
        <v>0</v>
      </c>
      <c r="V5" s="14">
        <f>('masa secado horno'!V5-'masa secado horno'!$AC5)/'masa secado horno'!$AC5</f>
        <v>0</v>
      </c>
      <c r="W5" s="14">
        <f>('masa secado horno'!W5-'masa secado horno'!$AC5)/'masa secado horno'!$AC5</f>
        <v>0</v>
      </c>
      <c r="X5" s="14">
        <f>('masa secado horno'!X5-'masa secado horno'!$AC5)/'masa secado horno'!$AC5</f>
        <v>0</v>
      </c>
      <c r="Y5" s="14">
        <f>('masa secado horno'!Y5-'masa secado horno'!$AC5)/'masa secado horno'!$AC5</f>
        <v>0</v>
      </c>
      <c r="Z5" s="14">
        <f>('masa secado horno'!Z5-'masa secado horno'!$AC5)/'masa secado horno'!$AC5</f>
        <v>0</v>
      </c>
      <c r="AA5" s="14">
        <f>('masa secado horno'!AA5-'masa secado horno'!$AC5)/'masa secado horno'!$AC5</f>
        <v>0</v>
      </c>
      <c r="AB5" s="14">
        <f>('masa secado horno'!AB5-'masa secado horno'!$AC5)/'masa secado horno'!$AC5</f>
        <v>0</v>
      </c>
    </row>
    <row r="6" spans="1:34" x14ac:dyDescent="0.35">
      <c r="B6" s="141">
        <v>3</v>
      </c>
      <c r="C6" s="84">
        <v>10</v>
      </c>
      <c r="D6" s="14">
        <f>('masa secado horno'!D6-'masa secado horno'!$AC6)/'masa secado horno'!$AC6</f>
        <v>2.9285714285714284</v>
      </c>
      <c r="E6" s="14">
        <f>('masa secado horno'!E6-'masa secado horno'!$AC6)/'masa secado horno'!$AC6</f>
        <v>2.6428571428571428</v>
      </c>
      <c r="F6" s="14">
        <f>('masa secado horno'!F6-'masa secado horno'!$AC6)/'masa secado horno'!$AC6</f>
        <v>2.4285714285714288</v>
      </c>
      <c r="G6" s="14">
        <f>('masa secado horno'!G6-'masa secado horno'!$AC6)/'masa secado horno'!$AC6</f>
        <v>2.0000000000000004</v>
      </c>
      <c r="H6" s="14">
        <f>('masa secado horno'!H6-'masa secado horno'!$AC6)/'masa secado horno'!$AC6</f>
        <v>1.8571428571428574</v>
      </c>
      <c r="I6" s="14">
        <f>('masa secado horno'!I6-'masa secado horno'!$AC6)/'masa secado horno'!$AC6</f>
        <v>1.6428571428571432</v>
      </c>
      <c r="J6" s="14">
        <f>('masa secado horno'!J6-'masa secado horno'!$AC6)/'masa secado horno'!$AC6</f>
        <v>1.3571428571428572</v>
      </c>
      <c r="K6" s="14">
        <f>('masa secado horno'!K6-'masa secado horno'!$AC6)/'masa secado horno'!$AC6</f>
        <v>1.142857142857143</v>
      </c>
      <c r="L6" s="14">
        <f>('masa secado horno'!L6-'masa secado horno'!$AC6)/'masa secado horno'!$AC6</f>
        <v>0.92857142857142883</v>
      </c>
      <c r="M6" s="14">
        <f>('masa secado horno'!M6-'masa secado horno'!$AC6)/'masa secado horno'!$AC6</f>
        <v>0.64285714285714279</v>
      </c>
      <c r="N6" s="14">
        <f>('masa secado horno'!N6-'masa secado horno'!$AC6)/'masa secado horno'!$AC6</f>
        <v>0.42857142857142866</v>
      </c>
      <c r="O6" s="14">
        <f>('masa secado horno'!O6-'masa secado horno'!$AC6)/'masa secado horno'!$AC6</f>
        <v>0.21428571428571433</v>
      </c>
      <c r="P6" s="14">
        <f>('masa secado horno'!P6-'masa secado horno'!$AC6)/'masa secado horno'!$AC6</f>
        <v>0.14285714285714299</v>
      </c>
      <c r="Q6" s="14">
        <f>('masa secado horno'!Q6-'masa secado horno'!$AC6)/'masa secado horno'!$AC6</f>
        <v>7.1428571428571494E-2</v>
      </c>
      <c r="R6" s="14">
        <f>('masa secado horno'!R6-'masa secado horno'!$AC6)/'masa secado horno'!$AC6</f>
        <v>0</v>
      </c>
      <c r="S6" s="14">
        <f>('masa secado horno'!S6-'masa secado horno'!$AC6)/'masa secado horno'!$AC6</f>
        <v>0</v>
      </c>
      <c r="T6" s="14">
        <f>('masa secado horno'!T6-'masa secado horno'!$AC6)/'masa secado horno'!$AC6</f>
        <v>0</v>
      </c>
      <c r="U6" s="14">
        <f>('masa secado horno'!U6-'masa secado horno'!$AC6)/'masa secado horno'!$AC6</f>
        <v>0</v>
      </c>
      <c r="V6" s="14">
        <f>('masa secado horno'!V6-'masa secado horno'!$AC6)/'masa secado horno'!$AC6</f>
        <v>0</v>
      </c>
      <c r="W6" s="14">
        <f>('masa secado horno'!W6-'masa secado horno'!$AC6)/'masa secado horno'!$AC6</f>
        <v>0</v>
      </c>
      <c r="X6" s="14">
        <f>('masa secado horno'!X6-'masa secado horno'!$AC6)/'masa secado horno'!$AC6</f>
        <v>0</v>
      </c>
      <c r="Y6" s="14">
        <f>('masa secado horno'!Y6-'masa secado horno'!$AC6)/'masa secado horno'!$AC6</f>
        <v>0</v>
      </c>
      <c r="Z6" s="14">
        <f>('masa secado horno'!Z6-'masa secado horno'!$AC6)/'masa secado horno'!$AC6</f>
        <v>0</v>
      </c>
      <c r="AA6" s="14">
        <f>('masa secado horno'!AA6-'masa secado horno'!$AC6)/'masa secado horno'!$AC6</f>
        <v>0</v>
      </c>
      <c r="AB6" s="14">
        <f>('masa secado horno'!AB6-'masa secado horno'!$AC6)/'masa secado horno'!$AC6</f>
        <v>0</v>
      </c>
    </row>
    <row r="7" spans="1:34" x14ac:dyDescent="0.35">
      <c r="B7" s="145">
        <v>1</v>
      </c>
      <c r="C7" s="146">
        <v>20</v>
      </c>
      <c r="D7" s="148">
        <f>('masa secado horno'!D7-'masa secado horno'!$AC7)/'masa secado horno'!$AC7</f>
        <v>2.3333333333333335</v>
      </c>
      <c r="E7" s="148">
        <f>('masa secado horno'!E7-'masa secado horno'!$AC7)/'masa secado horno'!$AC7</f>
        <v>2.1818181818181821</v>
      </c>
      <c r="F7" s="148">
        <f>('masa secado horno'!F7-'masa secado horno'!$AC7)/'masa secado horno'!$AC7</f>
        <v>2.0000000000000004</v>
      </c>
      <c r="G7" s="148">
        <f>('masa secado horno'!G7-'masa secado horno'!$AC7)/'masa secado horno'!$AC7</f>
        <v>1.8787878787878789</v>
      </c>
      <c r="H7" s="148">
        <f>('masa secado horno'!H7-'masa secado horno'!$AC7)/'masa secado horno'!$AC7</f>
        <v>1.7272727272727275</v>
      </c>
      <c r="I7" s="148">
        <f>('masa secado horno'!I7-'masa secado horno'!$AC7)/'masa secado horno'!$AC7</f>
        <v>1.6363636363636362</v>
      </c>
      <c r="J7" s="148">
        <f>('masa secado horno'!J7-'masa secado horno'!$AC7)/'masa secado horno'!$AC7</f>
        <v>1.5151515151515156</v>
      </c>
      <c r="K7" s="148">
        <f>('masa secado horno'!K7-'masa secado horno'!$AC7)/'masa secado horno'!$AC7</f>
        <v>1.3636363636363638</v>
      </c>
      <c r="L7" s="148">
        <f>('masa secado horno'!L7-'masa secado horno'!$AC7)/'masa secado horno'!$AC7</f>
        <v>1.2121212121212122</v>
      </c>
      <c r="M7" s="148">
        <f>('masa secado horno'!M7-'masa secado horno'!$AC7)/'masa secado horno'!$AC7</f>
        <v>1.0909090909090911</v>
      </c>
      <c r="N7" s="148">
        <f>('masa secado horno'!N7-'masa secado horno'!$AC7)/'masa secado horno'!$AC7</f>
        <v>0.96969696969696983</v>
      </c>
      <c r="O7" s="148">
        <f>('masa secado horno'!O7-'masa secado horno'!$AC7)/'masa secado horno'!$AC7</f>
        <v>0.81818181818181823</v>
      </c>
      <c r="P7" s="148">
        <f>('masa secado horno'!P7-'masa secado horno'!$AC7)/'masa secado horno'!$AC7</f>
        <v>0.66666666666666674</v>
      </c>
      <c r="Q7" s="148">
        <f>('masa secado horno'!Q7-'masa secado horno'!$AC7)/'masa secado horno'!$AC7</f>
        <v>0.48484848484848503</v>
      </c>
      <c r="R7" s="148">
        <f>('masa secado horno'!R7-'masa secado horno'!$AC7)/'masa secado horno'!$AC7</f>
        <v>0.33333333333333354</v>
      </c>
      <c r="S7" s="148">
        <f>('masa secado horno'!S7-'masa secado horno'!$AC7)/'masa secado horno'!$AC7</f>
        <v>0.15151515151515152</v>
      </c>
      <c r="T7" s="148">
        <f>('masa secado horno'!T7-'masa secado horno'!$AC7)/'masa secado horno'!$AC7</f>
        <v>6.0606060606060663E-2</v>
      </c>
      <c r="U7" s="148">
        <f>('masa secado horno'!U7-'masa secado horno'!$AC7)/'masa secado horno'!$AC7</f>
        <v>0</v>
      </c>
      <c r="V7" s="148">
        <f>('masa secado horno'!V7-'masa secado horno'!$AC7)/'masa secado horno'!$AC7</f>
        <v>0</v>
      </c>
      <c r="W7" s="148">
        <f>('masa secado horno'!W7-'masa secado horno'!$AC7)/'masa secado horno'!$AC7</f>
        <v>0</v>
      </c>
      <c r="X7" s="148">
        <f>('masa secado horno'!X7-'masa secado horno'!$AC7)/'masa secado horno'!$AC7</f>
        <v>0</v>
      </c>
      <c r="Y7" s="148">
        <f>('masa secado horno'!Y7-'masa secado horno'!$AC7)/'masa secado horno'!$AC7</f>
        <v>0</v>
      </c>
      <c r="Z7" s="148">
        <f>('masa secado horno'!Z7-'masa secado horno'!$AC7)/'masa secado horno'!$AC7</f>
        <v>0</v>
      </c>
      <c r="AA7" s="148">
        <f>('masa secado horno'!AA7-'masa secado horno'!$AC7)/'masa secado horno'!$AC7</f>
        <v>0</v>
      </c>
      <c r="AB7" s="148">
        <f>('masa secado horno'!AB7-'masa secado horno'!$AC7)/'masa secado horno'!$AC7</f>
        <v>0</v>
      </c>
      <c r="AC7" s="131"/>
      <c r="AD7" s="1"/>
      <c r="AE7" s="1"/>
      <c r="AF7" s="1"/>
      <c r="AG7" s="1"/>
    </row>
    <row r="8" spans="1:34" x14ac:dyDescent="0.35">
      <c r="B8" s="145">
        <v>2</v>
      </c>
      <c r="C8" s="146">
        <v>20</v>
      </c>
      <c r="D8" s="148">
        <f>('masa secado horno'!D8-'masa secado horno'!$AC8)/'masa secado horno'!$AC8</f>
        <v>2.785714285714286</v>
      </c>
      <c r="E8" s="148">
        <f>('masa secado horno'!E8-'masa secado horno'!$AC8)/'masa secado horno'!$AC8</f>
        <v>2.5000000000000004</v>
      </c>
      <c r="F8" s="148">
        <f>('masa secado horno'!F8-'masa secado horno'!$AC8)/'masa secado horno'!$AC8</f>
        <v>2.3214285714285721</v>
      </c>
      <c r="G8" s="148">
        <f>('masa secado horno'!G8-'masa secado horno'!$AC8)/'masa secado horno'!$AC8</f>
        <v>2.1428571428571432</v>
      </c>
      <c r="H8" s="148">
        <f>('masa secado horno'!H8-'masa secado horno'!$AC8)/'masa secado horno'!$AC8</f>
        <v>2.035714285714286</v>
      </c>
      <c r="I8" s="148">
        <f>('masa secado horno'!I8-'masa secado horno'!$AC8)/'masa secado horno'!$AC8</f>
        <v>1.8571428571428574</v>
      </c>
      <c r="J8" s="148">
        <f>('masa secado horno'!J8-'masa secado horno'!$AC8)/'masa secado horno'!$AC8</f>
        <v>1.7142857142857144</v>
      </c>
      <c r="K8" s="148">
        <f>('masa secado horno'!K8-'masa secado horno'!$AC8)/'masa secado horno'!$AC8</f>
        <v>1.5714285714285716</v>
      </c>
      <c r="L8" s="148">
        <f>('masa secado horno'!L8-'masa secado horno'!$AC8)/'masa secado horno'!$AC8</f>
        <v>1.4285714285714286</v>
      </c>
      <c r="M8" s="148">
        <f>('masa secado horno'!M8-'masa secado horno'!$AC8)/'masa secado horno'!$AC8</f>
        <v>1.25</v>
      </c>
      <c r="N8" s="148">
        <f>('masa secado horno'!N8-'masa secado horno'!$AC8)/'masa secado horno'!$AC8</f>
        <v>1.1071428571428574</v>
      </c>
      <c r="O8" s="148">
        <f>('masa secado horno'!O8-'masa secado horno'!$AC8)/'masa secado horno'!$AC8</f>
        <v>0.92857142857142883</v>
      </c>
      <c r="P8" s="148">
        <f>('masa secado horno'!P8-'masa secado horno'!$AC8)/'masa secado horno'!$AC8</f>
        <v>0.78571428571428581</v>
      </c>
      <c r="Q8" s="148">
        <f>('masa secado horno'!Q8-'masa secado horno'!$AC8)/'masa secado horno'!$AC8</f>
        <v>0.67857142857142871</v>
      </c>
      <c r="R8" s="148">
        <f>('masa secado horno'!R8-'masa secado horno'!$AC8)/'masa secado horno'!$AC8</f>
        <v>0.57142857142857162</v>
      </c>
      <c r="S8" s="148">
        <f>('masa secado horno'!S8-'masa secado horno'!$AC8)/'masa secado horno'!$AC8</f>
        <v>0.42857142857142866</v>
      </c>
      <c r="T8" s="148">
        <f>('masa secado horno'!T8-'masa secado horno'!$AC8)/'masa secado horno'!$AC8</f>
        <v>0.32142857142857156</v>
      </c>
      <c r="U8" s="148">
        <f>('masa secado horno'!U8-'masa secado horno'!$AC8)/'masa secado horno'!$AC8</f>
        <v>0.10714285714285725</v>
      </c>
      <c r="V8" s="148">
        <f>('masa secado horno'!V8-'masa secado horno'!$AC8)/'masa secado horno'!$AC8</f>
        <v>0</v>
      </c>
      <c r="W8" s="148">
        <f>('masa secado horno'!W8-'masa secado horno'!$AC8)/'masa secado horno'!$AC8</f>
        <v>0</v>
      </c>
      <c r="X8" s="148">
        <f>('masa secado horno'!X8-'masa secado horno'!$AC8)/'masa secado horno'!$AC8</f>
        <v>0</v>
      </c>
      <c r="Y8" s="148">
        <f>('masa secado horno'!Y8-'masa secado horno'!$AC8)/'masa secado horno'!$AC8</f>
        <v>0</v>
      </c>
      <c r="Z8" s="148">
        <f>('masa secado horno'!Z8-'masa secado horno'!$AC8)/'masa secado horno'!$AC8</f>
        <v>0</v>
      </c>
      <c r="AA8" s="148">
        <f>('masa secado horno'!AA8-'masa secado horno'!$AC8)/'masa secado horno'!$AC8</f>
        <v>0</v>
      </c>
      <c r="AB8" s="148">
        <f>('masa secado horno'!AB8-'masa secado horno'!$AC8)/'masa secado horno'!$AC8</f>
        <v>0</v>
      </c>
    </row>
    <row r="9" spans="1:34" x14ac:dyDescent="0.35">
      <c r="B9" s="145">
        <v>3</v>
      </c>
      <c r="C9" s="146">
        <v>20</v>
      </c>
      <c r="D9" s="148">
        <f>('masa secado horno'!D9-'masa secado horno'!$AC9)/'masa secado horno'!$AC9</f>
        <v>2.6799999999999997</v>
      </c>
      <c r="E9" s="148">
        <f>('masa secado horno'!E9-'masa secado horno'!$AC9)/'masa secado horno'!$AC9</f>
        <v>2.56</v>
      </c>
      <c r="F9" s="148">
        <f>('masa secado horno'!F9-'masa secado horno'!$AC9)/'masa secado horno'!$AC9</f>
        <v>2.2999999999999998</v>
      </c>
      <c r="G9" s="148">
        <f>('masa secado horno'!G9-'masa secado horno'!$AC9)/'masa secado horno'!$AC9</f>
        <v>2.2000000000000002</v>
      </c>
      <c r="H9" s="148">
        <f>('masa secado horno'!H9-'masa secado horno'!$AC9)/'masa secado horno'!$AC9</f>
        <v>2.1399999999999997</v>
      </c>
      <c r="I9" s="148">
        <f>('masa secado horno'!I9-'masa secado horno'!$AC9)/'masa secado horno'!$AC9</f>
        <v>1.8</v>
      </c>
      <c r="J9" s="148">
        <f>('masa secado horno'!J9-'masa secado horno'!$AC9)/'masa secado horno'!$AC9</f>
        <v>1.9600000000000002</v>
      </c>
      <c r="K9" s="148">
        <f>('masa secado horno'!K9-'masa secado horno'!$AC9)/'masa secado horno'!$AC9</f>
        <v>1.8399999999999999</v>
      </c>
      <c r="L9" s="148">
        <f>('masa secado horno'!L9-'masa secado horno'!$AC9)/'masa secado horno'!$AC9</f>
        <v>1.6</v>
      </c>
      <c r="M9" s="148">
        <f>('masa secado horno'!M9-'masa secado horno'!$AC9)/'masa secado horno'!$AC9</f>
        <v>1.4</v>
      </c>
      <c r="N9" s="148">
        <f>('masa secado horno'!N9-'masa secado horno'!$AC9)/'masa secado horno'!$AC9</f>
        <v>1.2</v>
      </c>
      <c r="O9" s="148">
        <f>('masa secado horno'!O9-'masa secado horno'!$AC9)/'masa secado horno'!$AC9</f>
        <v>1.1000000000000001</v>
      </c>
      <c r="P9" s="148">
        <f>('masa secado horno'!P9-'masa secado horno'!$AC9)/'masa secado horno'!$AC9</f>
        <v>0.9</v>
      </c>
      <c r="Q9" s="148">
        <f>('masa secado horno'!Q9-'masa secado horno'!$AC9)/'masa secado horno'!$AC9</f>
        <v>0.6</v>
      </c>
      <c r="R9" s="148">
        <f>('masa secado horno'!R9-'masa secado horno'!$AC9)/'masa secado horno'!$AC9</f>
        <v>0.4</v>
      </c>
      <c r="S9" s="148">
        <f>('masa secado horno'!S9-'masa secado horno'!$AC9)/'masa secado horno'!$AC9</f>
        <v>0.2</v>
      </c>
      <c r="T9" s="148">
        <f>('masa secado horno'!T9-'masa secado horno'!$AC9)/'masa secado horno'!$AC9</f>
        <v>0.3</v>
      </c>
      <c r="U9" s="148">
        <f>('masa secado horno'!U9-'masa secado horno'!$AC9)/'masa secado horno'!$AC9</f>
        <v>1.9999999999999928E-2</v>
      </c>
      <c r="V9" s="148">
        <f>('masa secado horno'!V9-'masa secado horno'!$AC9)/'masa secado horno'!$AC9</f>
        <v>0</v>
      </c>
      <c r="W9" s="148">
        <f>('masa secado horno'!W9-'masa secado horno'!$AC9)/'masa secado horno'!$AC9</f>
        <v>0</v>
      </c>
      <c r="X9" s="148">
        <f>('masa secado horno'!X9-'masa secado horno'!$AC9)/'masa secado horno'!$AC9</f>
        <v>0</v>
      </c>
      <c r="Y9" s="148">
        <f>('masa secado horno'!Y9-'masa secado horno'!$AC9)/'masa secado horno'!$AC9</f>
        <v>0</v>
      </c>
      <c r="Z9" s="148">
        <f>('masa secado horno'!Z9-'masa secado horno'!$AC9)/'masa secado horno'!$AC9</f>
        <v>0</v>
      </c>
      <c r="AA9" s="148">
        <f>('masa secado horno'!AA9-'masa secado horno'!$AC9)/'masa secado horno'!$AC9</f>
        <v>0</v>
      </c>
      <c r="AB9" s="148">
        <f>('masa secado horno'!AB9-'masa secado horno'!$AC9)/'masa secado horno'!$AC9</f>
        <v>0</v>
      </c>
    </row>
    <row r="10" spans="1:34" x14ac:dyDescent="0.35">
      <c r="B10" s="153">
        <v>1</v>
      </c>
      <c r="C10" s="154">
        <v>30</v>
      </c>
      <c r="D10" s="157">
        <f>('masa secado horno'!D10-'masa secado horno'!$AC10)/'masa secado horno'!$AC10</f>
        <v>2.3111111111111113</v>
      </c>
      <c r="E10" s="157">
        <f>('masa secado horno'!E10-'masa secado horno'!$AC10)/'masa secado horno'!$AC10</f>
        <v>2.2222222222222223</v>
      </c>
      <c r="F10" s="157">
        <f>('masa secado horno'!F10-'masa secado horno'!$AC10)/'masa secado horno'!$AC10</f>
        <v>2.088888888888889</v>
      </c>
      <c r="G10" s="157">
        <f>('masa secado horno'!G10-'masa secado horno'!$AC10)/'masa secado horno'!$AC10</f>
        <v>2</v>
      </c>
      <c r="H10" s="157">
        <f>('masa secado horno'!H10-'masa secado horno'!$AC10)/'masa secado horno'!$AC10</f>
        <v>1.8888888888888888</v>
      </c>
      <c r="I10" s="157">
        <f>('masa secado horno'!I10-'masa secado horno'!$AC10)/'masa secado horno'!$AC10</f>
        <v>1.822222222222222</v>
      </c>
      <c r="J10" s="157">
        <f>('masa secado horno'!J10-'masa secado horno'!$AC10)/'masa secado horno'!$AC10</f>
        <v>1.711111111111111</v>
      </c>
      <c r="K10" s="157">
        <f>('masa secado horno'!K10-'masa secado horno'!$AC10)/'masa secado horno'!$AC10</f>
        <v>1.6444444444444446</v>
      </c>
      <c r="L10" s="157">
        <f>('masa secado horno'!L10-'masa secado horno'!$AC10)/'masa secado horno'!$AC10</f>
        <v>1.5555555555555556</v>
      </c>
      <c r="M10" s="157">
        <f>('masa secado horno'!M10-'masa secado horno'!$AC10)/'masa secado horno'!$AC10</f>
        <v>1.2222222222222223</v>
      </c>
      <c r="N10" s="157">
        <f>('masa secado horno'!N10-'masa secado horno'!$AC10)/'masa secado horno'!$AC10</f>
        <v>1.1333333333333333</v>
      </c>
      <c r="O10" s="157">
        <f>('masa secado horno'!O10-'masa secado horno'!$AC10)/'masa secado horno'!$AC10</f>
        <v>0.97777777777777786</v>
      </c>
      <c r="P10" s="157">
        <f>('masa secado horno'!P10-'masa secado horno'!$AC10)/'masa secado horno'!$AC10</f>
        <v>0.55555555555555558</v>
      </c>
      <c r="Q10" s="157">
        <f>('masa secado horno'!Q10-'masa secado horno'!$AC10)/'masa secado horno'!$AC10</f>
        <v>0.44444444444444442</v>
      </c>
      <c r="R10" s="157">
        <f>('masa secado horno'!R10-'masa secado horno'!$AC10)/'masa secado horno'!$AC10</f>
        <v>0.35555555555555546</v>
      </c>
      <c r="S10" s="157">
        <f>('masa secado horno'!S10-'masa secado horno'!$AC10)/'masa secado horno'!$AC10</f>
        <v>0.28888888888888886</v>
      </c>
      <c r="T10" s="157">
        <f>('masa secado horno'!T10-'masa secado horno'!$AC10)/'masa secado horno'!$AC10</f>
        <v>0.1111111111111111</v>
      </c>
      <c r="U10" s="157">
        <f>('masa secado horno'!U10-'masa secado horno'!$AC10)/'masa secado horno'!$AC10</f>
        <v>0</v>
      </c>
      <c r="V10" s="157">
        <f>('masa secado horno'!V10-'masa secado horno'!$AC10)/'masa secado horno'!$AC10</f>
        <v>0</v>
      </c>
      <c r="W10" s="157">
        <f>('masa secado horno'!W10-'masa secado horno'!$AC10)/'masa secado horno'!$AC10</f>
        <v>0</v>
      </c>
      <c r="X10" s="157">
        <f>('masa secado horno'!X10-'masa secado horno'!$AC10)/'masa secado horno'!$AC10</f>
        <v>0</v>
      </c>
      <c r="Y10" s="157">
        <f>('masa secado horno'!Y10-'masa secado horno'!$AC10)/'masa secado horno'!$AC10</f>
        <v>0</v>
      </c>
      <c r="Z10" s="157">
        <f>('masa secado horno'!Z10-'masa secado horno'!$AC10)/'masa secado horno'!$AC10</f>
        <v>0</v>
      </c>
      <c r="AA10" s="157">
        <f>('masa secado horno'!AA10-'masa secado horno'!$AC10)/'masa secado horno'!$AC10</f>
        <v>0</v>
      </c>
      <c r="AB10" s="157">
        <f>('masa secado horno'!AB10-'masa secado horno'!$AC10)/'masa secado horno'!$AC10</f>
        <v>0</v>
      </c>
      <c r="AC10" s="131"/>
      <c r="AD10" s="1"/>
      <c r="AE10" s="1"/>
      <c r="AF10" s="1"/>
      <c r="AG10" s="1"/>
      <c r="AH10" s="1"/>
    </row>
    <row r="11" spans="1:34" x14ac:dyDescent="0.35">
      <c r="B11" s="153">
        <v>2</v>
      </c>
      <c r="C11" s="154">
        <v>30</v>
      </c>
      <c r="D11" s="157">
        <f>('masa secado horno'!D11-'masa secado horno'!$AC11)/'masa secado horno'!$AC11</f>
        <v>2.5227272727272725</v>
      </c>
      <c r="E11" s="157">
        <f>('masa secado horno'!E11-'masa secado horno'!$AC11)/'masa secado horno'!$AC11</f>
        <v>1.8409090909090906</v>
      </c>
      <c r="F11" s="157">
        <f>('masa secado horno'!F11-'masa secado horno'!$AC11)/'masa secado horno'!$AC11</f>
        <v>1.4999999999999998</v>
      </c>
      <c r="G11" s="157">
        <f>('masa secado horno'!G11-'masa secado horno'!$AC11)/'masa secado horno'!$AC11</f>
        <v>1.3863636363636362</v>
      </c>
      <c r="H11" s="157">
        <f>('masa secado horno'!H11-'masa secado horno'!$AC11)/'masa secado horno'!$AC11</f>
        <v>1.2272727272727273</v>
      </c>
      <c r="I11" s="157">
        <f>('masa secado horno'!I11-'masa secado horno'!$AC11)/'masa secado horno'!$AC11</f>
        <v>1.1363636363636362</v>
      </c>
      <c r="J11" s="157">
        <f>('masa secado horno'!J11-'masa secado horno'!$AC11)/'masa secado horno'!$AC11</f>
        <v>0.95454545454545425</v>
      </c>
      <c r="K11" s="157">
        <f>('masa secado horno'!K11-'masa secado horno'!$AC11)/'masa secado horno'!$AC11</f>
        <v>0.88636363636363635</v>
      </c>
      <c r="L11" s="157">
        <f>('masa secado horno'!L11-'masa secado horno'!$AC11)/'masa secado horno'!$AC11</f>
        <v>0.70454545454545436</v>
      </c>
      <c r="M11" s="157">
        <f>('masa secado horno'!M11-'masa secado horno'!$AC11)/'masa secado horno'!$AC11</f>
        <v>0.56818181818181812</v>
      </c>
      <c r="N11" s="157">
        <f>('masa secado horno'!N11-'masa secado horno'!$AC11)/'masa secado horno'!$AC11</f>
        <v>0.20454545454545442</v>
      </c>
      <c r="O11" s="157">
        <f>('masa secado horno'!O11-'masa secado horno'!$AC11)/'masa secado horno'!$AC11</f>
        <v>0.11363636363636363</v>
      </c>
      <c r="P11" s="157">
        <f>('masa secado horno'!P11-'masa secado horno'!$AC11)/'masa secado horno'!$AC11</f>
        <v>6.8181818181818135E-2</v>
      </c>
      <c r="Q11" s="157">
        <f>('masa secado horno'!Q11-'masa secado horno'!$AC11)/'masa secado horno'!$AC11</f>
        <v>9.0909090909090787E-2</v>
      </c>
      <c r="R11" s="157">
        <f>('masa secado horno'!R11-'masa secado horno'!$AC11)/'masa secado horno'!$AC11</f>
        <v>9.0909090909090787E-2</v>
      </c>
      <c r="S11" s="157">
        <f>('masa secado horno'!S11-'masa secado horno'!$AC11)/'masa secado horno'!$AC11</f>
        <v>0</v>
      </c>
      <c r="T11" s="157">
        <f>('masa secado horno'!T11-'masa secado horno'!$AC11)/'masa secado horno'!$AC11</f>
        <v>6.8181818181818135E-2</v>
      </c>
      <c r="U11" s="157">
        <f>('masa secado horno'!U11-'masa secado horno'!$AC11)/'masa secado horno'!$AC11</f>
        <v>6.8181818181818135E-2</v>
      </c>
      <c r="V11" s="157">
        <f>('masa secado horno'!V11-'masa secado horno'!$AC11)/'masa secado horno'!$AC11</f>
        <v>6.8181818181818135E-2</v>
      </c>
      <c r="W11" s="157">
        <f>('masa secado horno'!W11-'masa secado horno'!$AC11)/'masa secado horno'!$AC11</f>
        <v>6.8181818181818135E-2</v>
      </c>
      <c r="X11" s="157">
        <f>('masa secado horno'!X11-'masa secado horno'!$AC11)/'masa secado horno'!$AC11</f>
        <v>6.8181818181818135E-2</v>
      </c>
      <c r="Y11" s="157">
        <f>('masa secado horno'!Y11-'masa secado horno'!$AC11)/'masa secado horno'!$AC11</f>
        <v>6.8181818181818135E-2</v>
      </c>
      <c r="Z11" s="157">
        <f>('masa secado horno'!Z11-'masa secado horno'!$AC11)/'masa secado horno'!$AC11</f>
        <v>6.8181818181818135E-2</v>
      </c>
      <c r="AA11" s="157">
        <f>('masa secado horno'!AA11-'masa secado horno'!$AC11)/'masa secado horno'!$AC11</f>
        <v>6.8181818181818135E-2</v>
      </c>
      <c r="AB11" s="157">
        <f>('masa secado horno'!AB11-'masa secado horno'!$AC11)/'masa secado horno'!$AC11</f>
        <v>6.8181818181818135E-2</v>
      </c>
    </row>
    <row r="12" spans="1:34" x14ac:dyDescent="0.35">
      <c r="B12" s="153">
        <v>3</v>
      </c>
      <c r="C12" s="154">
        <v>30</v>
      </c>
      <c r="D12" s="157">
        <f>('masa secado horno'!D12-'masa secado horno'!$AC12)/'masa secado horno'!$AC12</f>
        <v>2.7837837837837838</v>
      </c>
      <c r="E12" s="157">
        <f>('masa secado horno'!E12-'masa secado horno'!$AC12)/'masa secado horno'!$AC12</f>
        <v>2.0810810810810811</v>
      </c>
      <c r="F12" s="157">
        <f>('masa secado horno'!F12-'masa secado horno'!$AC12)/'masa secado horno'!$AC12</f>
        <v>1.9459459459459458</v>
      </c>
      <c r="G12" s="157">
        <f>('masa secado horno'!G12-'masa secado horno'!$AC12)/'masa secado horno'!$AC12</f>
        <v>1.8108108108108107</v>
      </c>
      <c r="H12" s="157">
        <f>('masa secado horno'!H12-'masa secado horno'!$AC12)/'masa secado horno'!$AC12</f>
        <v>1.5675675675675675</v>
      </c>
      <c r="I12" s="157">
        <f>('masa secado horno'!I12-'masa secado horno'!$AC12)/'masa secado horno'!$AC12</f>
        <v>1.4324324324324322</v>
      </c>
      <c r="J12" s="157">
        <f>('masa secado horno'!J12-'masa secado horno'!$AC12)/'masa secado horno'!$AC12</f>
        <v>1.3513513513513511</v>
      </c>
      <c r="K12" s="157">
        <f>('masa secado horno'!K12-'masa secado horno'!$AC12)/'masa secado horno'!$AC12</f>
        <v>1.2432432432432434</v>
      </c>
      <c r="L12" s="157">
        <f>('masa secado horno'!L12-'masa secado horno'!$AC12)/'masa secado horno'!$AC12</f>
        <v>1.1351351351351351</v>
      </c>
      <c r="M12" s="157">
        <f>('masa secado horno'!M12-'masa secado horno'!$AC12)/'masa secado horno'!$AC12</f>
        <v>0.9729729729729728</v>
      </c>
      <c r="N12" s="157">
        <f>('masa secado horno'!N12-'masa secado horno'!$AC12)/'masa secado horno'!$AC12</f>
        <v>0.62162162162162149</v>
      </c>
      <c r="O12" s="157">
        <f>('masa secado horno'!O12-'masa secado horno'!$AC12)/'masa secado horno'!$AC12</f>
        <v>0.4864864864864864</v>
      </c>
      <c r="P12" s="157">
        <f>('masa secado horno'!P12-'masa secado horno'!$AC12)/'masa secado horno'!$AC12</f>
        <v>8.108108108108103E-2</v>
      </c>
      <c r="Q12" s="157">
        <f>('masa secado horno'!Q12-'masa secado horno'!$AC12)/'masa secado horno'!$AC12</f>
        <v>8.108108108108103E-2</v>
      </c>
      <c r="R12" s="157">
        <f>('masa secado horno'!R12-'masa secado horno'!$AC12)/'masa secado horno'!$AC12</f>
        <v>5.4054054054053981E-2</v>
      </c>
      <c r="S12" s="157">
        <f>('masa secado horno'!S12-'masa secado horno'!$AC12)/'masa secado horno'!$AC12</f>
        <v>0</v>
      </c>
      <c r="T12" s="157">
        <f>('masa secado horno'!T12-'masa secado horno'!$AC12)/'masa secado horno'!$AC12</f>
        <v>2.7027027027026931E-2</v>
      </c>
      <c r="U12" s="157">
        <f>('masa secado horno'!U12-'masa secado horno'!$AC12)/'masa secado horno'!$AC12</f>
        <v>2.7027027027026931E-2</v>
      </c>
      <c r="V12" s="157">
        <f>('masa secado horno'!V12-'masa secado horno'!$AC12)/'masa secado horno'!$AC12</f>
        <v>2.7027027027026931E-2</v>
      </c>
      <c r="W12" s="157">
        <f>('masa secado horno'!W12-'masa secado horno'!$AC12)/'masa secado horno'!$AC12</f>
        <v>5.4054054054053981E-2</v>
      </c>
      <c r="X12" s="157">
        <f>('masa secado horno'!X12-'masa secado horno'!$AC12)/'masa secado horno'!$AC12</f>
        <v>5.4054054054053981E-2</v>
      </c>
      <c r="Y12" s="157">
        <f>('masa secado horno'!Y12-'masa secado horno'!$AC12)/'masa secado horno'!$AC12</f>
        <v>5.4054054054053981E-2</v>
      </c>
      <c r="Z12" s="157">
        <f>('masa secado horno'!Z12-'masa secado horno'!$AC12)/'masa secado horno'!$AC12</f>
        <v>5.4054054054053981E-2</v>
      </c>
      <c r="AA12" s="157">
        <f>('masa secado horno'!AA12-'masa secado horno'!$AC12)/'masa secado horno'!$AC12</f>
        <v>5.4054054054053981E-2</v>
      </c>
      <c r="AB12" s="157">
        <f>('masa secado horno'!AB12-'masa secado horno'!$AC12)/'masa secado horno'!$AC12</f>
        <v>5.4054054054053981E-2</v>
      </c>
    </row>
    <row r="15" spans="1:34" x14ac:dyDescent="0.35">
      <c r="C15" s="3"/>
      <c r="D15" s="191" t="s">
        <v>142</v>
      </c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</row>
    <row r="16" spans="1:34" x14ac:dyDescent="0.35">
      <c r="B16" s="2" t="s">
        <v>2</v>
      </c>
      <c r="C16" s="139"/>
      <c r="D16" s="11">
        <v>1</v>
      </c>
      <c r="E16" s="11">
        <v>2</v>
      </c>
      <c r="F16" s="11">
        <v>3</v>
      </c>
      <c r="G16" s="11">
        <v>4</v>
      </c>
      <c r="H16" s="11">
        <v>5</v>
      </c>
      <c r="I16" s="11">
        <v>6</v>
      </c>
      <c r="J16" s="11">
        <v>7</v>
      </c>
      <c r="K16" s="11">
        <v>8</v>
      </c>
      <c r="L16" s="11">
        <v>9</v>
      </c>
      <c r="M16" s="11">
        <v>10</v>
      </c>
      <c r="N16" s="11">
        <v>11</v>
      </c>
      <c r="O16" s="11">
        <v>12</v>
      </c>
      <c r="P16" s="11">
        <v>13</v>
      </c>
      <c r="Q16" s="11">
        <v>14</v>
      </c>
      <c r="R16" s="11">
        <v>15</v>
      </c>
      <c r="S16" s="11">
        <v>16</v>
      </c>
      <c r="T16" s="11">
        <v>17</v>
      </c>
      <c r="U16" s="11">
        <v>18</v>
      </c>
      <c r="V16" s="11">
        <v>19</v>
      </c>
      <c r="W16" s="11">
        <v>20</v>
      </c>
      <c r="X16" s="11">
        <v>21</v>
      </c>
      <c r="Y16" s="11">
        <v>22</v>
      </c>
      <c r="Z16" s="11">
        <v>23</v>
      </c>
      <c r="AA16" s="11">
        <v>24</v>
      </c>
      <c r="AB16" s="11">
        <v>25</v>
      </c>
    </row>
    <row r="17" spans="2:28" x14ac:dyDescent="0.35">
      <c r="B17">
        <v>1</v>
      </c>
      <c r="C17" s="3"/>
      <c r="D17" s="170">
        <f>('masa secado horno'!D17-'masa secado horno'!$AC17)/'masa secado horno'!$AC17</f>
        <v>1.7647058823529411</v>
      </c>
      <c r="E17" s="170">
        <f>('masa secado horno'!E17-'masa secado horno'!$AC17)/'masa secado horno'!$AC17</f>
        <v>0.11764705882352938</v>
      </c>
      <c r="F17" s="170">
        <f>('masa secado horno'!F17-'masa secado horno'!$AC17)/'masa secado horno'!$AC17</f>
        <v>5.8823529411764761E-2</v>
      </c>
      <c r="G17" s="170">
        <f>('masa secado horno'!G17-'masa secado horno'!$AC17)/'masa secado horno'!$AC17</f>
        <v>5.8823529411764761E-2</v>
      </c>
      <c r="H17" s="170">
        <f>('masa secado horno'!H17-'masa secado horno'!$AC17)/'masa secado horno'!$AC17</f>
        <v>5.8823529411764761E-2</v>
      </c>
      <c r="I17" s="170">
        <f>('masa secado horno'!I17-'masa secado horno'!$AC17)/'masa secado horno'!$AC17</f>
        <v>5.8823529411764761E-2</v>
      </c>
      <c r="J17" s="170">
        <f>('masa secado horno'!J17-'masa secado horno'!$AC17)/'masa secado horno'!$AC17</f>
        <v>5.8823529411764761E-2</v>
      </c>
      <c r="K17" s="170">
        <f>('masa secado horno'!K17-'masa secado horno'!$AC17)/'masa secado horno'!$AC17</f>
        <v>0</v>
      </c>
      <c r="L17" s="170">
        <f>('masa secado horno'!L17-'masa secado horno'!$AC17)/'masa secado horno'!$AC17</f>
        <v>0</v>
      </c>
      <c r="M17" s="170">
        <f>('masa secado horno'!M17-'masa secado horno'!$AC17)/'masa secado horno'!$AC17</f>
        <v>0</v>
      </c>
      <c r="N17" s="170">
        <f>('masa secado horno'!N17-'masa secado horno'!$AC17)/'masa secado horno'!$AC17</f>
        <v>0</v>
      </c>
      <c r="O17" s="170">
        <f>('masa secado horno'!O17-'masa secado horno'!$AC17)/'masa secado horno'!$AC17</f>
        <v>0</v>
      </c>
      <c r="P17" s="170">
        <f>('masa secado horno'!P17-'masa secado horno'!$AC17)/'masa secado horno'!$AC17</f>
        <v>0</v>
      </c>
      <c r="Q17" s="170">
        <f>('masa secado horno'!Q17-'masa secado horno'!$AC17)/'masa secado horno'!$AC17</f>
        <v>0</v>
      </c>
      <c r="R17" s="170">
        <f>('masa secado horno'!R17-'masa secado horno'!$AC17)/'masa secado horno'!$AC17</f>
        <v>5.8823529411764761E-2</v>
      </c>
      <c r="S17" s="170">
        <f>('masa secado horno'!S17-'masa secado horno'!$AC17)/'masa secado horno'!$AC17</f>
        <v>5.8823529411764761E-2</v>
      </c>
      <c r="T17" s="170">
        <f>('masa secado horno'!T17-'masa secado horno'!$AC17)/'masa secado horno'!$AC17</f>
        <v>5.8823529411764761E-2</v>
      </c>
      <c r="U17" s="170">
        <f>('masa secado horno'!U17-'masa secado horno'!$AC17)/'masa secado horno'!$AC17</f>
        <v>5.8823529411764761E-2</v>
      </c>
      <c r="V17" s="170">
        <f>('masa secado horno'!V17-'masa secado horno'!$AC17)/'masa secado horno'!$AC17</f>
        <v>5.8823529411764761E-2</v>
      </c>
      <c r="W17" s="170">
        <f>('masa secado horno'!W17-'masa secado horno'!$AC17)/'masa secado horno'!$AC17</f>
        <v>5.8823529411764761E-2</v>
      </c>
      <c r="X17" s="170">
        <f>('masa secado horno'!X17-'masa secado horno'!$AC17)/'masa secado horno'!$AC17</f>
        <v>5.8823529411764761E-2</v>
      </c>
      <c r="Y17" s="170">
        <f>('masa secado horno'!Y17-'masa secado horno'!$AC17)/'masa secado horno'!$AC17</f>
        <v>5.8823529411764761E-2</v>
      </c>
      <c r="Z17" s="170">
        <f>('masa secado horno'!Z17-'masa secado horno'!$AC17)/'masa secado horno'!$AC17</f>
        <v>5.8823529411764761E-2</v>
      </c>
      <c r="AA17" s="170">
        <f>('masa secado horno'!AA17-'masa secado horno'!$AC17)/'masa secado horno'!$AC17</f>
        <v>5.8823529411764761E-2</v>
      </c>
      <c r="AB17" s="170">
        <f>('masa secado horno'!AB17-'masa secado horno'!$AC17)/'masa secado horno'!$AC17</f>
        <v>5.8823529411764761E-2</v>
      </c>
    </row>
    <row r="18" spans="2:28" x14ac:dyDescent="0.35">
      <c r="B18">
        <v>2</v>
      </c>
      <c r="C18" s="3"/>
      <c r="D18" s="170">
        <f>('masa secado horno'!D18-'masa secado horno'!$AC18)/'masa secado horno'!$AC18</f>
        <v>1.7000000000000002</v>
      </c>
      <c r="E18" s="170">
        <f>('masa secado horno'!E18-'masa secado horno'!$AC18)/'masa secado horno'!$AC18</f>
        <v>0.10000000000000009</v>
      </c>
      <c r="F18" s="170">
        <f>('masa secado horno'!F18-'masa secado horno'!$AC18)/'masa secado horno'!$AC18</f>
        <v>0.10000000000000009</v>
      </c>
      <c r="G18" s="170">
        <f>('masa secado horno'!G18-'masa secado horno'!$AC18)/'masa secado horno'!$AC18</f>
        <v>0</v>
      </c>
      <c r="H18" s="170">
        <f>('masa secado horno'!H18-'masa secado horno'!$AC18)/'masa secado horno'!$AC18</f>
        <v>0</v>
      </c>
      <c r="I18" s="170">
        <f>('masa secado horno'!I18-'masa secado horno'!$AC18)/'masa secado horno'!$AC18</f>
        <v>0</v>
      </c>
      <c r="J18" s="170">
        <f>('masa secado horno'!J18-'masa secado horno'!$AC18)/'masa secado horno'!$AC18</f>
        <v>0</v>
      </c>
      <c r="K18" s="170">
        <f>('masa secado horno'!K18-'masa secado horno'!$AC18)/'masa secado horno'!$AC18</f>
        <v>0</v>
      </c>
      <c r="L18" s="170">
        <f>('masa secado horno'!L18-'masa secado horno'!$AC18)/'masa secado horno'!$AC18</f>
        <v>0</v>
      </c>
      <c r="M18" s="170">
        <f>('masa secado horno'!M18-'masa secado horno'!$AC18)/'masa secado horno'!$AC18</f>
        <v>0</v>
      </c>
      <c r="N18" s="170">
        <f>('masa secado horno'!N18-'masa secado horno'!$AC18)/'masa secado horno'!$AC18</f>
        <v>0</v>
      </c>
      <c r="O18" s="170">
        <f>('masa secado horno'!O18-'masa secado horno'!$AC18)/'masa secado horno'!$AC18</f>
        <v>0</v>
      </c>
      <c r="P18" s="170">
        <f>('masa secado horno'!P18-'masa secado horno'!$AC18)/'masa secado horno'!$AC18</f>
        <v>0</v>
      </c>
      <c r="Q18" s="170">
        <f>('masa secado horno'!Q18-'masa secado horno'!$AC18)/'masa secado horno'!$AC18</f>
        <v>0</v>
      </c>
      <c r="R18" s="170">
        <f>('masa secado horno'!R18-'masa secado horno'!$AC18)/'masa secado horno'!$AC18</f>
        <v>0</v>
      </c>
      <c r="S18" s="170">
        <f>('masa secado horno'!S18-'masa secado horno'!$AC18)/'masa secado horno'!$AC18</f>
        <v>0</v>
      </c>
      <c r="T18" s="170">
        <f>('masa secado horno'!T18-'masa secado horno'!$AC18)/'masa secado horno'!$AC18</f>
        <v>0</v>
      </c>
      <c r="U18" s="170">
        <f>('masa secado horno'!U18-'masa secado horno'!$AC18)/'masa secado horno'!$AC18</f>
        <v>0</v>
      </c>
      <c r="V18" s="170">
        <f>('masa secado horno'!V18-'masa secado horno'!$AC18)/'masa secado horno'!$AC18</f>
        <v>0</v>
      </c>
      <c r="W18" s="170">
        <f>('masa secado horno'!W18-'masa secado horno'!$AC18)/'masa secado horno'!$AC18</f>
        <v>0</v>
      </c>
      <c r="X18" s="170">
        <f>('masa secado horno'!X18-'masa secado horno'!$AC18)/'masa secado horno'!$AC18</f>
        <v>0</v>
      </c>
      <c r="Y18" s="170">
        <f>('masa secado horno'!Y18-'masa secado horno'!$AC18)/'masa secado horno'!$AC18</f>
        <v>0</v>
      </c>
      <c r="Z18" s="170">
        <f>('masa secado horno'!Z18-'masa secado horno'!$AC18)/'masa secado horno'!$AC18</f>
        <v>0</v>
      </c>
      <c r="AA18" s="170">
        <f>('masa secado horno'!AA18-'masa secado horno'!$AC18)/'masa secado horno'!$AC18</f>
        <v>0</v>
      </c>
      <c r="AB18" s="170">
        <f>('masa secado horno'!AB18-'masa secado horno'!$AC18)/'masa secado horno'!$AC18</f>
        <v>0</v>
      </c>
    </row>
  </sheetData>
  <mergeCells count="2">
    <mergeCell ref="D15:AB15"/>
    <mergeCell ref="D2:AB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topLeftCell="B1" workbookViewId="0">
      <selection activeCell="X13" sqref="X13"/>
    </sheetView>
  </sheetViews>
  <sheetFormatPr baseColWidth="10" defaultRowHeight="14.5" x14ac:dyDescent="0.35"/>
  <cols>
    <col min="3" max="3" width="9.1796875" customWidth="1"/>
    <col min="4" max="4" width="8.453125" customWidth="1"/>
    <col min="5" max="33" width="4.7265625" customWidth="1"/>
  </cols>
  <sheetData>
    <row r="1" spans="1:34" x14ac:dyDescent="0.35">
      <c r="A1" s="165" t="s">
        <v>136</v>
      </c>
      <c r="B1" s="166"/>
      <c r="C1" s="167"/>
      <c r="D1" s="167"/>
    </row>
    <row r="2" spans="1:34" x14ac:dyDescent="0.35">
      <c r="C2" s="3"/>
      <c r="D2" s="210" t="s">
        <v>143</v>
      </c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  <c r="AA2" s="211"/>
      <c r="AB2" s="212"/>
      <c r="AC2" s="135"/>
      <c r="AD2" s="133"/>
      <c r="AE2" s="133"/>
      <c r="AF2" s="133"/>
      <c r="AG2" s="1"/>
    </row>
    <row r="3" spans="1:34" x14ac:dyDescent="0.35">
      <c r="B3" s="2" t="s">
        <v>2</v>
      </c>
      <c r="C3" s="139" t="s">
        <v>0</v>
      </c>
      <c r="D3" s="11">
        <v>1</v>
      </c>
      <c r="E3" s="11">
        <v>2</v>
      </c>
      <c r="F3" s="11">
        <v>3</v>
      </c>
      <c r="G3" s="11">
        <v>4</v>
      </c>
      <c r="H3" s="11">
        <v>5</v>
      </c>
      <c r="I3" s="11">
        <v>6</v>
      </c>
      <c r="J3" s="11">
        <v>7</v>
      </c>
      <c r="K3" s="11">
        <v>8</v>
      </c>
      <c r="L3" s="11">
        <v>9</v>
      </c>
      <c r="M3" s="11">
        <v>10</v>
      </c>
      <c r="N3" s="11">
        <v>11</v>
      </c>
      <c r="O3" s="11">
        <v>12</v>
      </c>
      <c r="P3" s="11">
        <v>13</v>
      </c>
      <c r="Q3" s="11">
        <v>14</v>
      </c>
      <c r="R3" s="11">
        <v>15</v>
      </c>
      <c r="S3" s="11">
        <v>16</v>
      </c>
      <c r="T3" s="11">
        <v>17</v>
      </c>
      <c r="U3" s="11">
        <v>18</v>
      </c>
      <c r="V3" s="11">
        <v>19</v>
      </c>
      <c r="W3" s="11">
        <v>20</v>
      </c>
      <c r="X3" s="11">
        <v>21</v>
      </c>
      <c r="Y3" s="11">
        <v>22</v>
      </c>
      <c r="Z3" s="11">
        <v>23</v>
      </c>
      <c r="AA3" s="11">
        <v>24</v>
      </c>
      <c r="AB3" s="132">
        <v>25</v>
      </c>
      <c r="AC3" s="136"/>
      <c r="AD3" s="134"/>
      <c r="AE3" s="134"/>
      <c r="AF3" s="134"/>
      <c r="AG3" s="134"/>
    </row>
    <row r="4" spans="1:34" x14ac:dyDescent="0.35">
      <c r="B4" s="141">
        <v>1</v>
      </c>
      <c r="C4" s="84">
        <v>10</v>
      </c>
      <c r="D4" s="14">
        <f>('humedad tiempo t sec horno'!D4-'masa secado horno'!$AE4)</f>
        <v>2.1666666666666665</v>
      </c>
      <c r="E4" s="14">
        <f>('humedad tiempo t sec horno'!E4-'masa secado horno'!$AE4)</f>
        <v>1.7333333333333332</v>
      </c>
      <c r="F4" s="14">
        <f>('humedad tiempo t sec horno'!F4-'masa secado horno'!$AE4)</f>
        <v>1.1333333333333335</v>
      </c>
      <c r="G4" s="14">
        <f>('humedad tiempo t sec horno'!G4-'masa secado horno'!$AE4)</f>
        <v>1</v>
      </c>
      <c r="H4" s="14">
        <f>('humedad tiempo t sec horno'!H4-'masa secado horno'!$AE4)</f>
        <v>0.66666666666666663</v>
      </c>
      <c r="I4" s="14">
        <f>('humedad tiempo t sec horno'!I4-'masa secado horno'!$AE4)</f>
        <v>0.56666666666666676</v>
      </c>
      <c r="J4" s="14">
        <f>('humedad tiempo t sec horno'!J4-'masa secado horno'!$AE4)</f>
        <v>0.33333333333333331</v>
      </c>
      <c r="K4" s="14">
        <f>('humedad tiempo t sec horno'!K4-'masa secado horno'!$AE4)</f>
        <v>0.23333333333333339</v>
      </c>
      <c r="L4" s="14">
        <f>('humedad tiempo t sec horno'!L4-'masa secado horno'!$AE4)</f>
        <v>0.23333333333333339</v>
      </c>
      <c r="M4" s="14">
        <f>('humedad tiempo t sec horno'!M4-'masa secado horno'!$AE4)</f>
        <v>0.16666666666666666</v>
      </c>
      <c r="N4" s="14">
        <f>('humedad tiempo t sec horno'!N4-'masa secado horno'!$AE4)</f>
        <v>6.6666666666666721E-2</v>
      </c>
      <c r="O4" s="14">
        <f>('humedad tiempo t sec horno'!O4-'masa secado horno'!$AE4)</f>
        <v>0</v>
      </c>
      <c r="P4" s="14">
        <f>('humedad tiempo t sec horno'!P4-'masa secado horno'!$AE4)</f>
        <v>0</v>
      </c>
      <c r="Q4" s="14">
        <f>('humedad tiempo t sec horno'!Q4-'masa secado horno'!$AE4)</f>
        <v>0</v>
      </c>
      <c r="R4" s="14">
        <f>('humedad tiempo t sec horno'!R4-'masa secado horno'!$AE4)</f>
        <v>0</v>
      </c>
      <c r="S4" s="14">
        <f>('humedad tiempo t sec horno'!S4-'masa secado horno'!$AE4)</f>
        <v>0</v>
      </c>
      <c r="T4" s="14">
        <f>('humedad tiempo t sec horno'!T4-'masa secado horno'!$AE4)</f>
        <v>0</v>
      </c>
      <c r="U4" s="14">
        <f>('humedad tiempo t sec horno'!U4-'masa secado horno'!$AE4)</f>
        <v>0</v>
      </c>
      <c r="V4" s="14">
        <f>('humedad tiempo t sec horno'!V4-'masa secado horno'!$AE4)</f>
        <v>0</v>
      </c>
      <c r="W4" s="14">
        <f>('humedad tiempo t sec horno'!W4-'masa secado horno'!$AE4)</f>
        <v>0</v>
      </c>
      <c r="X4" s="14">
        <f>('humedad tiempo t sec horno'!X4-'masa secado horno'!$AE4)</f>
        <v>0</v>
      </c>
      <c r="Y4" s="14">
        <f>('humedad tiempo t sec horno'!Y4-'masa secado horno'!$AE4)</f>
        <v>0</v>
      </c>
      <c r="Z4" s="14">
        <f>('humedad tiempo t sec horno'!Z4-'masa secado horno'!$AE4)</f>
        <v>0</v>
      </c>
      <c r="AA4" s="14">
        <f>('humedad tiempo t sec horno'!AA4-'masa secado horno'!$AE4)</f>
        <v>0</v>
      </c>
      <c r="AB4" s="14">
        <f>('humedad tiempo t sec horno'!AB4-'masa secado horno'!$AE4)</f>
        <v>0</v>
      </c>
    </row>
    <row r="5" spans="1:34" x14ac:dyDescent="0.35">
      <c r="B5" s="141">
        <v>2</v>
      </c>
      <c r="C5" s="84">
        <v>10</v>
      </c>
      <c r="D5" s="14">
        <f>('humedad tiempo t sec horno'!D5-'masa secado horno'!$AE5)</f>
        <v>2.1111111111111112</v>
      </c>
      <c r="E5" s="14">
        <f>('humedad tiempo t sec horno'!E5-'masa secado horno'!$AE5)</f>
        <v>1.5925925925925923</v>
      </c>
      <c r="F5" s="14">
        <f>('humedad tiempo t sec horno'!F5-'masa secado horno'!$AE5)</f>
        <v>1.4074074074074072</v>
      </c>
      <c r="G5" s="14">
        <f>('humedad tiempo t sec horno'!G5-'masa secado horno'!$AE5)</f>
        <v>1.037037037037037</v>
      </c>
      <c r="H5" s="14">
        <f>('humedad tiempo t sec horno'!H5-'masa secado horno'!$AE5)</f>
        <v>0.85185185185185175</v>
      </c>
      <c r="I5" s="14">
        <f>('humedad tiempo t sec horno'!I5-'masa secado horno'!$AE5)</f>
        <v>0.4814814814814814</v>
      </c>
      <c r="J5" s="14">
        <f>('humedad tiempo t sec horno'!J5-'masa secado horno'!$AE5)</f>
        <v>0.37037037037037035</v>
      </c>
      <c r="K5" s="14">
        <f>('humedad tiempo t sec horno'!K5-'masa secado horno'!$AE5)</f>
        <v>0.29629629629629622</v>
      </c>
      <c r="L5" s="14">
        <f>('humedad tiempo t sec horno'!L5-'masa secado horno'!$AE5)</f>
        <v>0.22222222222222207</v>
      </c>
      <c r="M5" s="14">
        <f>('humedad tiempo t sec horno'!M5-'masa secado horno'!$AE5)</f>
        <v>0.11111111111111104</v>
      </c>
      <c r="N5" s="14">
        <f>('humedad tiempo t sec horno'!N5-'masa secado horno'!$AE5)</f>
        <v>3.7037037037036903E-2</v>
      </c>
      <c r="O5" s="14">
        <f>('humedad tiempo t sec horno'!O5-'masa secado horno'!$AE5)</f>
        <v>3.7037037037036903E-2</v>
      </c>
      <c r="P5" s="14">
        <f>('humedad tiempo t sec horno'!P5-'masa secado horno'!$AE5)</f>
        <v>3.7037037037036903E-2</v>
      </c>
      <c r="Q5" s="14">
        <f>('humedad tiempo t sec horno'!Q5-'masa secado horno'!$AE5)</f>
        <v>3.7037037037036903E-2</v>
      </c>
      <c r="R5" s="14">
        <f>('humedad tiempo t sec horno'!R5-'masa secado horno'!$AE5)</f>
        <v>3.7037037037036903E-2</v>
      </c>
      <c r="S5" s="14">
        <f>('humedad tiempo t sec horno'!S5-'masa secado horno'!$AE5)</f>
        <v>0</v>
      </c>
      <c r="T5" s="14">
        <f>('humedad tiempo t sec horno'!T5-'masa secado horno'!$AE5)</f>
        <v>0</v>
      </c>
      <c r="U5" s="14">
        <f>('humedad tiempo t sec horno'!U5-'masa secado horno'!$AE5)</f>
        <v>0</v>
      </c>
      <c r="V5" s="14">
        <f>('humedad tiempo t sec horno'!V5-'masa secado horno'!$AE5)</f>
        <v>0</v>
      </c>
      <c r="W5" s="14">
        <f>('humedad tiempo t sec horno'!W5-'masa secado horno'!$AE5)</f>
        <v>0</v>
      </c>
      <c r="X5" s="14">
        <f>('humedad tiempo t sec horno'!X5-'masa secado horno'!$AE5)</f>
        <v>0</v>
      </c>
      <c r="Y5" s="14">
        <f>('humedad tiempo t sec horno'!Y5-'masa secado horno'!$AE5)</f>
        <v>0</v>
      </c>
      <c r="Z5" s="14">
        <f>('humedad tiempo t sec horno'!Z5-'masa secado horno'!$AE5)</f>
        <v>0</v>
      </c>
      <c r="AA5" s="14">
        <f>('humedad tiempo t sec horno'!AA5-'masa secado horno'!$AE5)</f>
        <v>0</v>
      </c>
      <c r="AB5" s="14">
        <f>('humedad tiempo t sec horno'!AB5-'masa secado horno'!$AE5)</f>
        <v>0</v>
      </c>
    </row>
    <row r="6" spans="1:34" x14ac:dyDescent="0.35">
      <c r="B6" s="141">
        <v>3</v>
      </c>
      <c r="C6" s="84">
        <v>10</v>
      </c>
      <c r="D6" s="14">
        <f>('humedad tiempo t sec horno'!D6-'masa secado horno'!$AE6)</f>
        <v>2.9285714285714284</v>
      </c>
      <c r="E6" s="14">
        <f>('humedad tiempo t sec horno'!E6-'masa secado horno'!$AE6)</f>
        <v>2.6428571428571428</v>
      </c>
      <c r="F6" s="14">
        <f>('humedad tiempo t sec horno'!F6-'masa secado horno'!$AE6)</f>
        <v>2.4285714285714288</v>
      </c>
      <c r="G6" s="14">
        <f>('humedad tiempo t sec horno'!G6-'masa secado horno'!$AE6)</f>
        <v>2.0000000000000004</v>
      </c>
      <c r="H6" s="14">
        <f>('humedad tiempo t sec horno'!H6-'masa secado horno'!$AE6)</f>
        <v>1.8571428571428574</v>
      </c>
      <c r="I6" s="14">
        <f>('humedad tiempo t sec horno'!I6-'masa secado horno'!$AE6)</f>
        <v>1.6428571428571432</v>
      </c>
      <c r="J6" s="14">
        <f>('humedad tiempo t sec horno'!J6-'masa secado horno'!$AE6)</f>
        <v>1.3571428571428572</v>
      </c>
      <c r="K6" s="14">
        <f>('humedad tiempo t sec horno'!K6-'masa secado horno'!$AE6)</f>
        <v>1.142857142857143</v>
      </c>
      <c r="L6" s="14">
        <f>('humedad tiempo t sec horno'!L6-'masa secado horno'!$AE6)</f>
        <v>0.92857142857142883</v>
      </c>
      <c r="M6" s="14">
        <f>('humedad tiempo t sec horno'!M6-'masa secado horno'!$AE6)</f>
        <v>0.64285714285714279</v>
      </c>
      <c r="N6" s="14">
        <f>('humedad tiempo t sec horno'!N6-'masa secado horno'!$AE6)</f>
        <v>0.42857142857142866</v>
      </c>
      <c r="O6" s="14">
        <f>('humedad tiempo t sec horno'!O6-'masa secado horno'!$AE6)</f>
        <v>0.21428571428571433</v>
      </c>
      <c r="P6" s="14">
        <f>('humedad tiempo t sec horno'!P6-'masa secado horno'!$AE6)</f>
        <v>0.14285714285714299</v>
      </c>
      <c r="Q6" s="14">
        <f>('humedad tiempo t sec horno'!Q6-'masa secado horno'!$AE6)</f>
        <v>7.1428571428571494E-2</v>
      </c>
      <c r="R6" s="14">
        <f>('humedad tiempo t sec horno'!R6-'masa secado horno'!$AE6)</f>
        <v>0</v>
      </c>
      <c r="S6" s="14">
        <f>('humedad tiempo t sec horno'!S6-'masa secado horno'!$AE6)</f>
        <v>0</v>
      </c>
      <c r="T6" s="14">
        <f>('humedad tiempo t sec horno'!T6-'masa secado horno'!$AE6)</f>
        <v>0</v>
      </c>
      <c r="U6" s="14">
        <f>('humedad tiempo t sec horno'!U6-'masa secado horno'!$AE6)</f>
        <v>0</v>
      </c>
      <c r="V6" s="14">
        <f>('humedad tiempo t sec horno'!V6-'masa secado horno'!$AE6)</f>
        <v>0</v>
      </c>
      <c r="W6" s="14">
        <f>('humedad tiempo t sec horno'!W6-'masa secado horno'!$AE6)</f>
        <v>0</v>
      </c>
      <c r="X6" s="14">
        <f>('humedad tiempo t sec horno'!X6-'masa secado horno'!$AE6)</f>
        <v>0</v>
      </c>
      <c r="Y6" s="14">
        <f>('humedad tiempo t sec horno'!Y6-'masa secado horno'!$AE6)</f>
        <v>0</v>
      </c>
      <c r="Z6" s="14">
        <f>('humedad tiempo t sec horno'!Z6-'masa secado horno'!$AE6)</f>
        <v>0</v>
      </c>
      <c r="AA6" s="14">
        <f>('humedad tiempo t sec horno'!AA6-'masa secado horno'!$AE6)</f>
        <v>0</v>
      </c>
      <c r="AB6" s="14">
        <f>('humedad tiempo t sec horno'!AB6-'masa secado horno'!$AE6)</f>
        <v>0</v>
      </c>
    </row>
    <row r="7" spans="1:34" x14ac:dyDescent="0.35">
      <c r="B7" s="145">
        <v>1</v>
      </c>
      <c r="C7" s="146">
        <v>20</v>
      </c>
      <c r="D7" s="148">
        <f>('humedad tiempo t sec horno'!D7-'masa secado horno'!$AE7)</f>
        <v>2.3333333333333335</v>
      </c>
      <c r="E7" s="148">
        <f>('humedad tiempo t sec horno'!E7-'masa secado horno'!$AE7)</f>
        <v>2.1818181818181821</v>
      </c>
      <c r="F7" s="148">
        <f>('humedad tiempo t sec horno'!F7-'masa secado horno'!$AE7)</f>
        <v>2.0000000000000004</v>
      </c>
      <c r="G7" s="148">
        <f>('humedad tiempo t sec horno'!G7-'masa secado horno'!$AE7)</f>
        <v>1.8787878787878789</v>
      </c>
      <c r="H7" s="148">
        <f>('humedad tiempo t sec horno'!H7-'masa secado horno'!$AE7)</f>
        <v>1.7272727272727275</v>
      </c>
      <c r="I7" s="148">
        <f>('humedad tiempo t sec horno'!I7-'masa secado horno'!$AE7)</f>
        <v>1.6363636363636362</v>
      </c>
      <c r="J7" s="148">
        <f>('humedad tiempo t sec horno'!J7-'masa secado horno'!$AE7)</f>
        <v>1.5151515151515156</v>
      </c>
      <c r="K7" s="148">
        <f>('humedad tiempo t sec horno'!K7-'masa secado horno'!$AE7)</f>
        <v>1.3636363636363638</v>
      </c>
      <c r="L7" s="148">
        <f>('humedad tiempo t sec horno'!L7-'masa secado horno'!$AE7)</f>
        <v>1.2121212121212122</v>
      </c>
      <c r="M7" s="148">
        <f>('humedad tiempo t sec horno'!M7-'masa secado horno'!$AE7)</f>
        <v>1.0909090909090911</v>
      </c>
      <c r="N7" s="148">
        <f>('humedad tiempo t sec horno'!N7-'masa secado horno'!$AE7)</f>
        <v>0.96969696969696983</v>
      </c>
      <c r="O7" s="148">
        <f>('humedad tiempo t sec horno'!O7-'masa secado horno'!$AE7)</f>
        <v>0.81818181818181823</v>
      </c>
      <c r="P7" s="148">
        <f>('humedad tiempo t sec horno'!P7-'masa secado horno'!$AE7)</f>
        <v>0.66666666666666674</v>
      </c>
      <c r="Q7" s="148">
        <f>('humedad tiempo t sec horno'!Q7-'masa secado horno'!$AE7)</f>
        <v>0.48484848484848503</v>
      </c>
      <c r="R7" s="148">
        <f>('humedad tiempo t sec horno'!R7-'masa secado horno'!$AE7)</f>
        <v>0.33333333333333354</v>
      </c>
      <c r="S7" s="148">
        <f>('humedad tiempo t sec horno'!S7-'masa secado horno'!$AE7)</f>
        <v>0.15151515151515152</v>
      </c>
      <c r="T7" s="148">
        <f>('humedad tiempo t sec horno'!T7-'masa secado horno'!$AE7)</f>
        <v>6.0606060606060663E-2</v>
      </c>
      <c r="U7" s="148">
        <f>('humedad tiempo t sec horno'!U7-'masa secado horno'!$AE7)</f>
        <v>0</v>
      </c>
      <c r="V7" s="148">
        <f>('humedad tiempo t sec horno'!V7-'masa secado horno'!$AE7)</f>
        <v>0</v>
      </c>
      <c r="W7" s="148">
        <f>('humedad tiempo t sec horno'!W7-'masa secado horno'!$AE7)</f>
        <v>0</v>
      </c>
      <c r="X7" s="148">
        <f>('humedad tiempo t sec horno'!X7-'masa secado horno'!$AE7)</f>
        <v>0</v>
      </c>
      <c r="Y7" s="148">
        <f>('humedad tiempo t sec horno'!Y7-'masa secado horno'!$AE7)</f>
        <v>0</v>
      </c>
      <c r="Z7" s="148">
        <f>('humedad tiempo t sec horno'!Z7-'masa secado horno'!$AE7)</f>
        <v>0</v>
      </c>
      <c r="AA7" s="148">
        <f>('humedad tiempo t sec horno'!AA7-'masa secado horno'!$AE7)</f>
        <v>0</v>
      </c>
      <c r="AB7" s="148">
        <f>('humedad tiempo t sec horno'!AB7-'masa secado horno'!$AE7)</f>
        <v>0</v>
      </c>
      <c r="AC7" s="131"/>
      <c r="AD7" s="1"/>
      <c r="AE7" s="1"/>
      <c r="AF7" s="1"/>
      <c r="AG7" s="1"/>
    </row>
    <row r="8" spans="1:34" x14ac:dyDescent="0.35">
      <c r="B8" s="145">
        <v>2</v>
      </c>
      <c r="C8" s="146">
        <v>20</v>
      </c>
      <c r="D8" s="148">
        <f>('humedad tiempo t sec horno'!D8-'masa secado horno'!$AE8)</f>
        <v>2.785714285714286</v>
      </c>
      <c r="E8" s="148">
        <f>('humedad tiempo t sec horno'!E8-'masa secado horno'!$AE8)</f>
        <v>2.5000000000000004</v>
      </c>
      <c r="F8" s="148">
        <f>('humedad tiempo t sec horno'!F8-'masa secado horno'!$AE8)</f>
        <v>2.3214285714285721</v>
      </c>
      <c r="G8" s="148">
        <f>('humedad tiempo t sec horno'!G8-'masa secado horno'!$AE8)</f>
        <v>2.1428571428571432</v>
      </c>
      <c r="H8" s="148">
        <f>('humedad tiempo t sec horno'!H8-'masa secado horno'!$AE8)</f>
        <v>2.035714285714286</v>
      </c>
      <c r="I8" s="148">
        <f>('humedad tiempo t sec horno'!I8-'masa secado horno'!$AE8)</f>
        <v>1.8571428571428574</v>
      </c>
      <c r="J8" s="148">
        <f>('humedad tiempo t sec horno'!J8-'masa secado horno'!$AE8)</f>
        <v>1.7142857142857144</v>
      </c>
      <c r="K8" s="148">
        <f>('humedad tiempo t sec horno'!K8-'masa secado horno'!$AE8)</f>
        <v>1.5714285714285716</v>
      </c>
      <c r="L8" s="148">
        <f>('humedad tiempo t sec horno'!L8-'masa secado horno'!$AE8)</f>
        <v>1.4285714285714286</v>
      </c>
      <c r="M8" s="148">
        <f>('humedad tiempo t sec horno'!M8-'masa secado horno'!$AE8)</f>
        <v>1.25</v>
      </c>
      <c r="N8" s="148">
        <f>('humedad tiempo t sec horno'!N8-'masa secado horno'!$AE8)</f>
        <v>1.1071428571428574</v>
      </c>
      <c r="O8" s="148">
        <f>('humedad tiempo t sec horno'!O8-'masa secado horno'!$AE8)</f>
        <v>0.92857142857142883</v>
      </c>
      <c r="P8" s="148">
        <f>('humedad tiempo t sec horno'!P8-'masa secado horno'!$AE8)</f>
        <v>0.78571428571428581</v>
      </c>
      <c r="Q8" s="148">
        <f>('humedad tiempo t sec horno'!Q8-'masa secado horno'!$AE8)</f>
        <v>0.67857142857142871</v>
      </c>
      <c r="R8" s="148">
        <f>('humedad tiempo t sec horno'!R8-'masa secado horno'!$AE8)</f>
        <v>0.57142857142857162</v>
      </c>
      <c r="S8" s="148">
        <f>('humedad tiempo t sec horno'!S8-'masa secado horno'!$AE8)</f>
        <v>0.42857142857142866</v>
      </c>
      <c r="T8" s="148">
        <f>('humedad tiempo t sec horno'!T8-'masa secado horno'!$AE8)</f>
        <v>0.32142857142857156</v>
      </c>
      <c r="U8" s="148">
        <f>('humedad tiempo t sec horno'!U8-'masa secado horno'!$AE8)</f>
        <v>0.10714285714285725</v>
      </c>
      <c r="V8" s="148">
        <f>('humedad tiempo t sec horno'!V8-'masa secado horno'!$AE8)</f>
        <v>0</v>
      </c>
      <c r="W8" s="148">
        <f>('humedad tiempo t sec horno'!W8-'masa secado horno'!$AE8)</f>
        <v>0</v>
      </c>
      <c r="X8" s="148">
        <f>('humedad tiempo t sec horno'!X8-'masa secado horno'!$AE8)</f>
        <v>0</v>
      </c>
      <c r="Y8" s="148">
        <f>('humedad tiempo t sec horno'!Y8-'masa secado horno'!$AE8)</f>
        <v>0</v>
      </c>
      <c r="Z8" s="148">
        <f>('humedad tiempo t sec horno'!Z8-'masa secado horno'!$AE8)</f>
        <v>0</v>
      </c>
      <c r="AA8" s="148">
        <f>('humedad tiempo t sec horno'!AA8-'masa secado horno'!$AE8)</f>
        <v>0</v>
      </c>
      <c r="AB8" s="148">
        <f>('humedad tiempo t sec horno'!AB8-'masa secado horno'!$AE8)</f>
        <v>0</v>
      </c>
    </row>
    <row r="9" spans="1:34" x14ac:dyDescent="0.35">
      <c r="B9" s="145">
        <v>3</v>
      </c>
      <c r="C9" s="146">
        <v>20</v>
      </c>
      <c r="D9" s="148">
        <f>('humedad tiempo t sec horno'!D9-'masa secado horno'!$AE9)</f>
        <v>2.6799999999999997</v>
      </c>
      <c r="E9" s="148">
        <f>('humedad tiempo t sec horno'!E9-'masa secado horno'!$AE9)</f>
        <v>2.56</v>
      </c>
      <c r="F9" s="148">
        <f>('humedad tiempo t sec horno'!F9-'masa secado horno'!$AE9)</f>
        <v>2.2999999999999998</v>
      </c>
      <c r="G9" s="148">
        <f>('humedad tiempo t sec horno'!G9-'masa secado horno'!$AE9)</f>
        <v>2.2000000000000002</v>
      </c>
      <c r="H9" s="148">
        <f>('humedad tiempo t sec horno'!H9-'masa secado horno'!$AE9)</f>
        <v>2.1399999999999997</v>
      </c>
      <c r="I9" s="148">
        <f>('humedad tiempo t sec horno'!I9-'masa secado horno'!$AE9)</f>
        <v>1.8</v>
      </c>
      <c r="J9" s="148">
        <f>('humedad tiempo t sec horno'!J9-'masa secado horno'!$AE9)</f>
        <v>1.9600000000000002</v>
      </c>
      <c r="K9" s="148">
        <f>('humedad tiempo t sec horno'!K9-'masa secado horno'!$AE9)</f>
        <v>1.8399999999999999</v>
      </c>
      <c r="L9" s="148">
        <f>('humedad tiempo t sec horno'!L9-'masa secado horno'!$AE9)</f>
        <v>1.6</v>
      </c>
      <c r="M9" s="148">
        <f>('humedad tiempo t sec horno'!M9-'masa secado horno'!$AE9)</f>
        <v>1.4</v>
      </c>
      <c r="N9" s="148">
        <f>('humedad tiempo t sec horno'!N9-'masa secado horno'!$AE9)</f>
        <v>1.2</v>
      </c>
      <c r="O9" s="148">
        <f>('humedad tiempo t sec horno'!O9-'masa secado horno'!$AE9)</f>
        <v>1.1000000000000001</v>
      </c>
      <c r="P9" s="148">
        <f>('humedad tiempo t sec horno'!P9-'masa secado horno'!$AE9)</f>
        <v>0.9</v>
      </c>
      <c r="Q9" s="148">
        <f>('humedad tiempo t sec horno'!Q9-'masa secado horno'!$AE9)</f>
        <v>0.6</v>
      </c>
      <c r="R9" s="148">
        <f>('humedad tiempo t sec horno'!R9-'masa secado horno'!$AE9)</f>
        <v>0.4</v>
      </c>
      <c r="S9" s="148">
        <f>('humedad tiempo t sec horno'!S9-'masa secado horno'!$AE9)</f>
        <v>0.2</v>
      </c>
      <c r="T9" s="148">
        <f>('humedad tiempo t sec horno'!T9-'masa secado horno'!$AE9)</f>
        <v>0.3</v>
      </c>
      <c r="U9" s="148">
        <f>('humedad tiempo t sec horno'!U9-'masa secado horno'!$AE9)</f>
        <v>1.9999999999999928E-2</v>
      </c>
      <c r="V9" s="148">
        <f>('humedad tiempo t sec horno'!V9-'masa secado horno'!$AE9)</f>
        <v>0</v>
      </c>
      <c r="W9" s="148">
        <f>('humedad tiempo t sec horno'!W9-'masa secado horno'!$AE9)</f>
        <v>0</v>
      </c>
      <c r="X9" s="148">
        <f>('humedad tiempo t sec horno'!X9-'masa secado horno'!$AE9)</f>
        <v>0</v>
      </c>
      <c r="Y9" s="148">
        <f>('humedad tiempo t sec horno'!Y9-'masa secado horno'!$AE9)</f>
        <v>0</v>
      </c>
      <c r="Z9" s="148">
        <f>('humedad tiempo t sec horno'!Z9-'masa secado horno'!$AE9)</f>
        <v>0</v>
      </c>
      <c r="AA9" s="148">
        <f>('humedad tiempo t sec horno'!AA9-'masa secado horno'!$AE9)</f>
        <v>0</v>
      </c>
      <c r="AB9" s="148">
        <f>('humedad tiempo t sec horno'!AB9-'masa secado horno'!$AE9)</f>
        <v>0</v>
      </c>
    </row>
    <row r="10" spans="1:34" x14ac:dyDescent="0.35">
      <c r="B10" s="153">
        <v>1</v>
      </c>
      <c r="C10" s="154">
        <v>30</v>
      </c>
      <c r="D10" s="157">
        <f>('humedad tiempo t sec horno'!D10-'masa secado horno'!$AE10)</f>
        <v>2.3111111111111113</v>
      </c>
      <c r="E10" s="157">
        <f>('humedad tiempo t sec horno'!E10-'masa secado horno'!$AE10)</f>
        <v>2.2222222222222223</v>
      </c>
      <c r="F10" s="157">
        <f>('humedad tiempo t sec horno'!F10-'masa secado horno'!$AE10)</f>
        <v>2.088888888888889</v>
      </c>
      <c r="G10" s="157">
        <f>('humedad tiempo t sec horno'!G10-'masa secado horno'!$AE10)</f>
        <v>2</v>
      </c>
      <c r="H10" s="157">
        <f>('humedad tiempo t sec horno'!H10-'masa secado horno'!$AE10)</f>
        <v>1.8888888888888888</v>
      </c>
      <c r="I10" s="157">
        <f>('humedad tiempo t sec horno'!I10-'masa secado horno'!$AE10)</f>
        <v>1.822222222222222</v>
      </c>
      <c r="J10" s="157">
        <f>('humedad tiempo t sec horno'!J10-'masa secado horno'!$AE10)</f>
        <v>1.711111111111111</v>
      </c>
      <c r="K10" s="157">
        <f>('humedad tiempo t sec horno'!K10-'masa secado horno'!$AE10)</f>
        <v>1.6444444444444446</v>
      </c>
      <c r="L10" s="157">
        <f>('humedad tiempo t sec horno'!L10-'masa secado horno'!$AE10)</f>
        <v>1.5555555555555556</v>
      </c>
      <c r="M10" s="157">
        <f>('humedad tiempo t sec horno'!M10-'masa secado horno'!$AE10)</f>
        <v>1.2222222222222223</v>
      </c>
      <c r="N10" s="157">
        <f>('humedad tiempo t sec horno'!N10-'masa secado horno'!$AE10)</f>
        <v>1.1333333333333333</v>
      </c>
      <c r="O10" s="157">
        <f>('humedad tiempo t sec horno'!O10-'masa secado horno'!$AE10)</f>
        <v>0.97777777777777786</v>
      </c>
      <c r="P10" s="157">
        <f>('humedad tiempo t sec horno'!P10-'masa secado horno'!$AE10)</f>
        <v>0.55555555555555558</v>
      </c>
      <c r="Q10" s="157">
        <f>('humedad tiempo t sec horno'!Q10-'masa secado horno'!$AE10)</f>
        <v>0.44444444444444442</v>
      </c>
      <c r="R10" s="157">
        <f>('humedad tiempo t sec horno'!R10-'masa secado horno'!$AE10)</f>
        <v>0.35555555555555546</v>
      </c>
      <c r="S10" s="157">
        <f>('humedad tiempo t sec horno'!S10-'masa secado horno'!$AE10)</f>
        <v>0.28888888888888886</v>
      </c>
      <c r="T10" s="157">
        <f>('humedad tiempo t sec horno'!T10-'masa secado horno'!$AE10)</f>
        <v>0.1111111111111111</v>
      </c>
      <c r="U10" s="157">
        <f>('humedad tiempo t sec horno'!U10-'masa secado horno'!$AE10)</f>
        <v>0</v>
      </c>
      <c r="V10" s="157">
        <f>('humedad tiempo t sec horno'!V10-'masa secado horno'!$AE10)</f>
        <v>0</v>
      </c>
      <c r="W10" s="157">
        <f>('humedad tiempo t sec horno'!W10-'masa secado horno'!$AE10)</f>
        <v>0</v>
      </c>
      <c r="X10" s="157">
        <f>('humedad tiempo t sec horno'!X10-'masa secado horno'!$AE10)</f>
        <v>0</v>
      </c>
      <c r="Y10" s="157">
        <f>('humedad tiempo t sec horno'!Y10-'masa secado horno'!$AE10)</f>
        <v>0</v>
      </c>
      <c r="Z10" s="157">
        <f>('humedad tiempo t sec horno'!Z10-'masa secado horno'!$AE10)</f>
        <v>0</v>
      </c>
      <c r="AA10" s="157">
        <f>('humedad tiempo t sec horno'!AA10-'masa secado horno'!$AE10)</f>
        <v>0</v>
      </c>
      <c r="AB10" s="157">
        <f>('humedad tiempo t sec horno'!AB10-'masa secado horno'!$AE10)</f>
        <v>0</v>
      </c>
      <c r="AC10" s="131"/>
      <c r="AD10" s="1"/>
      <c r="AE10" s="1"/>
      <c r="AF10" s="1"/>
      <c r="AG10" s="1"/>
      <c r="AH10" s="1"/>
    </row>
    <row r="11" spans="1:34" x14ac:dyDescent="0.35">
      <c r="B11" s="153">
        <v>2</v>
      </c>
      <c r="C11" s="154">
        <v>30</v>
      </c>
      <c r="D11" s="157">
        <f>('humedad tiempo t sec horno'!D11-'masa secado horno'!$AE11)</f>
        <v>2.5227272727272725</v>
      </c>
      <c r="E11" s="157">
        <f>('humedad tiempo t sec horno'!E11-'masa secado horno'!$AE11)</f>
        <v>1.8409090909090906</v>
      </c>
      <c r="F11" s="157">
        <f>('humedad tiempo t sec horno'!F11-'masa secado horno'!$AE11)</f>
        <v>1.4999999999999998</v>
      </c>
      <c r="G11" s="157">
        <f>('humedad tiempo t sec horno'!G11-'masa secado horno'!$AE11)</f>
        <v>1.3863636363636362</v>
      </c>
      <c r="H11" s="157">
        <f>('humedad tiempo t sec horno'!H11-'masa secado horno'!$AE11)</f>
        <v>1.2272727272727273</v>
      </c>
      <c r="I11" s="157">
        <f>('humedad tiempo t sec horno'!I11-'masa secado horno'!$AE11)</f>
        <v>1.1363636363636362</v>
      </c>
      <c r="J11" s="157">
        <f>('humedad tiempo t sec horno'!J11-'masa secado horno'!$AE11)</f>
        <v>0.95454545454545425</v>
      </c>
      <c r="K11" s="157">
        <f>('humedad tiempo t sec horno'!K11-'masa secado horno'!$AE11)</f>
        <v>0.88636363636363635</v>
      </c>
      <c r="L11" s="157">
        <f>('humedad tiempo t sec horno'!L11-'masa secado horno'!$AE11)</f>
        <v>0.70454545454545436</v>
      </c>
      <c r="M11" s="157">
        <f>('humedad tiempo t sec horno'!M11-'masa secado horno'!$AE11)</f>
        <v>0.56818181818181812</v>
      </c>
      <c r="N11" s="157">
        <f>('humedad tiempo t sec horno'!N11-'masa secado horno'!$AE11)</f>
        <v>0.20454545454545442</v>
      </c>
      <c r="O11" s="157">
        <f>('humedad tiempo t sec horno'!O11-'masa secado horno'!$AE11)</f>
        <v>0.11363636363636363</v>
      </c>
      <c r="P11" s="157">
        <f>('humedad tiempo t sec horno'!P11-'masa secado horno'!$AE11)</f>
        <v>6.8181818181818135E-2</v>
      </c>
      <c r="Q11" s="157">
        <f>('humedad tiempo t sec horno'!Q11-'masa secado horno'!$AE11)</f>
        <v>9.0909090909090787E-2</v>
      </c>
      <c r="R11" s="157">
        <f>('humedad tiempo t sec horno'!R11-'masa secado horno'!$AE11)</f>
        <v>9.0909090909090787E-2</v>
      </c>
      <c r="S11" s="157">
        <f>('humedad tiempo t sec horno'!S11-'masa secado horno'!$AE11)</f>
        <v>0</v>
      </c>
      <c r="T11" s="157">
        <f>('humedad tiempo t sec horno'!T11-'masa secado horno'!$AE11)</f>
        <v>6.8181818181818135E-2</v>
      </c>
      <c r="U11" s="157">
        <f>('humedad tiempo t sec horno'!U11-'masa secado horno'!$AE11)</f>
        <v>6.8181818181818135E-2</v>
      </c>
      <c r="V11" s="157">
        <f>('humedad tiempo t sec horno'!V11-'masa secado horno'!$AE11)</f>
        <v>6.8181818181818135E-2</v>
      </c>
      <c r="W11" s="157">
        <f>('humedad tiempo t sec horno'!W11-'masa secado horno'!$AE11)</f>
        <v>6.8181818181818135E-2</v>
      </c>
      <c r="X11" s="157">
        <f>('humedad tiempo t sec horno'!X11-'masa secado horno'!$AE11)</f>
        <v>6.8181818181818135E-2</v>
      </c>
      <c r="Y11" s="157">
        <f>('humedad tiempo t sec horno'!Y11-'masa secado horno'!$AE11)</f>
        <v>6.8181818181818135E-2</v>
      </c>
      <c r="Z11" s="157">
        <f>('humedad tiempo t sec horno'!Z11-'masa secado horno'!$AE11)</f>
        <v>6.8181818181818135E-2</v>
      </c>
      <c r="AA11" s="157">
        <f>('humedad tiempo t sec horno'!AA11-'masa secado horno'!$AE11)</f>
        <v>6.8181818181818135E-2</v>
      </c>
      <c r="AB11" s="157">
        <f>('humedad tiempo t sec horno'!AB11-'masa secado horno'!$AE11)</f>
        <v>6.8181818181818135E-2</v>
      </c>
    </row>
    <row r="12" spans="1:34" x14ac:dyDescent="0.35">
      <c r="B12" s="153">
        <v>3</v>
      </c>
      <c r="C12" s="154">
        <v>30</v>
      </c>
      <c r="D12" s="157">
        <f>('humedad tiempo t sec horno'!D12-'masa secado horno'!$AE12)</f>
        <v>2.7837837837837838</v>
      </c>
      <c r="E12" s="157">
        <f>('humedad tiempo t sec horno'!E12-'masa secado horno'!$AE12)</f>
        <v>2.0810810810810811</v>
      </c>
      <c r="F12" s="157">
        <f>('humedad tiempo t sec horno'!F12-'masa secado horno'!$AE12)</f>
        <v>1.9459459459459458</v>
      </c>
      <c r="G12" s="157">
        <f>('humedad tiempo t sec horno'!G12-'masa secado horno'!$AE12)</f>
        <v>1.8108108108108107</v>
      </c>
      <c r="H12" s="157">
        <f>('humedad tiempo t sec horno'!H12-'masa secado horno'!$AE12)</f>
        <v>1.5675675675675675</v>
      </c>
      <c r="I12" s="157">
        <f>('humedad tiempo t sec horno'!I12-'masa secado horno'!$AE12)</f>
        <v>1.4324324324324322</v>
      </c>
      <c r="J12" s="157">
        <f>('humedad tiempo t sec horno'!J12-'masa secado horno'!$AE12)</f>
        <v>1.3513513513513511</v>
      </c>
      <c r="K12" s="157">
        <f>('humedad tiempo t sec horno'!K12-'masa secado horno'!$AE12)</f>
        <v>1.2432432432432434</v>
      </c>
      <c r="L12" s="157">
        <f>('humedad tiempo t sec horno'!L12-'masa secado horno'!$AE12)</f>
        <v>1.1351351351351351</v>
      </c>
      <c r="M12" s="157">
        <f>('humedad tiempo t sec horno'!M12-'masa secado horno'!$AE12)</f>
        <v>0.9729729729729728</v>
      </c>
      <c r="N12" s="157">
        <f>('humedad tiempo t sec horno'!N12-'masa secado horno'!$AE12)</f>
        <v>0.62162162162162149</v>
      </c>
      <c r="O12" s="157">
        <f>('humedad tiempo t sec horno'!O12-'masa secado horno'!$AE12)</f>
        <v>0.4864864864864864</v>
      </c>
      <c r="P12" s="157">
        <f>('humedad tiempo t sec horno'!P12-'masa secado horno'!$AE12)</f>
        <v>8.108108108108103E-2</v>
      </c>
      <c r="Q12" s="157">
        <f>('humedad tiempo t sec horno'!Q12-'masa secado horno'!$AE12)</f>
        <v>8.108108108108103E-2</v>
      </c>
      <c r="R12" s="157">
        <f>('humedad tiempo t sec horno'!R12-'masa secado horno'!$AE12)</f>
        <v>5.4054054054053981E-2</v>
      </c>
      <c r="S12" s="157">
        <f>('humedad tiempo t sec horno'!S12-'masa secado horno'!$AE12)</f>
        <v>0</v>
      </c>
      <c r="T12" s="157">
        <f>('humedad tiempo t sec horno'!T12-'masa secado horno'!$AE12)</f>
        <v>2.7027027027026931E-2</v>
      </c>
      <c r="U12" s="157">
        <f>('humedad tiempo t sec horno'!U12-'masa secado horno'!$AE12)</f>
        <v>2.7027027027026931E-2</v>
      </c>
      <c r="V12" s="157">
        <f>('humedad tiempo t sec horno'!V12-'masa secado horno'!$AE12)</f>
        <v>2.7027027027026931E-2</v>
      </c>
      <c r="W12" s="157">
        <f>('humedad tiempo t sec horno'!W12-'masa secado horno'!$AE12)</f>
        <v>5.4054054054053981E-2</v>
      </c>
      <c r="X12" s="157">
        <f>('humedad tiempo t sec horno'!X12-'masa secado horno'!$AE12)</f>
        <v>5.4054054054053981E-2</v>
      </c>
      <c r="Y12" s="157">
        <f>('humedad tiempo t sec horno'!Y12-'masa secado horno'!$AE12)</f>
        <v>5.4054054054053981E-2</v>
      </c>
      <c r="Z12" s="157">
        <f>('humedad tiempo t sec horno'!Z12-'masa secado horno'!$AE12)</f>
        <v>5.4054054054053981E-2</v>
      </c>
      <c r="AA12" s="157">
        <f>('humedad tiempo t sec horno'!AA12-'masa secado horno'!$AE12)</f>
        <v>5.4054054054053981E-2</v>
      </c>
      <c r="AB12" s="157">
        <f>('humedad tiempo t sec horno'!AB12-'masa secado horno'!$AE12)</f>
        <v>5.4054054054053981E-2</v>
      </c>
    </row>
    <row r="15" spans="1:34" x14ac:dyDescent="0.35">
      <c r="C15" s="3"/>
      <c r="D15" s="191" t="s">
        <v>144</v>
      </c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</row>
    <row r="16" spans="1:34" x14ac:dyDescent="0.35">
      <c r="B16" s="2" t="s">
        <v>2</v>
      </c>
      <c r="C16" s="139"/>
      <c r="D16" s="11">
        <v>1</v>
      </c>
      <c r="E16" s="11">
        <v>2</v>
      </c>
      <c r="F16" s="11">
        <v>3</v>
      </c>
      <c r="G16" s="11">
        <v>4</v>
      </c>
      <c r="H16" s="11">
        <v>5</v>
      </c>
      <c r="I16" s="11">
        <v>6</v>
      </c>
      <c r="J16" s="11">
        <v>7</v>
      </c>
      <c r="K16" s="11">
        <v>8</v>
      </c>
      <c r="L16" s="11">
        <v>9</v>
      </c>
      <c r="M16" s="11">
        <v>10</v>
      </c>
      <c r="N16" s="11">
        <v>11</v>
      </c>
      <c r="O16" s="11">
        <v>12</v>
      </c>
      <c r="P16" s="11">
        <v>13</v>
      </c>
      <c r="Q16" s="11">
        <v>14</v>
      </c>
      <c r="R16" s="11">
        <v>15</v>
      </c>
      <c r="S16" s="11">
        <v>16</v>
      </c>
      <c r="T16" s="11">
        <v>17</v>
      </c>
      <c r="U16" s="11">
        <v>18</v>
      </c>
      <c r="V16" s="11">
        <v>19</v>
      </c>
      <c r="W16" s="11">
        <v>20</v>
      </c>
      <c r="X16" s="11">
        <v>21</v>
      </c>
      <c r="Y16" s="11">
        <v>22</v>
      </c>
      <c r="Z16" s="11">
        <v>23</v>
      </c>
      <c r="AA16" s="11">
        <v>24</v>
      </c>
      <c r="AB16" s="11">
        <v>25</v>
      </c>
    </row>
    <row r="17" spans="2:28" x14ac:dyDescent="0.35">
      <c r="B17">
        <v>1</v>
      </c>
      <c r="C17" s="3"/>
      <c r="D17" s="172">
        <f>('humedad tiempo t sec horno'!D17-'masa secado horno'!$AE17)</f>
        <v>1.7647058823529411</v>
      </c>
      <c r="E17" s="172">
        <f>('humedad tiempo t sec horno'!E17-'masa secado horno'!$AE17)</f>
        <v>0.11764705882352938</v>
      </c>
      <c r="F17" s="172">
        <f>('humedad tiempo t sec horno'!F17-'masa secado horno'!$AE17)</f>
        <v>5.8823529411764761E-2</v>
      </c>
      <c r="G17" s="172">
        <f>('humedad tiempo t sec horno'!G17-'masa secado horno'!$AE17)</f>
        <v>5.8823529411764761E-2</v>
      </c>
      <c r="H17" s="172">
        <f>('humedad tiempo t sec horno'!H17-'masa secado horno'!$AE17)</f>
        <v>5.8823529411764761E-2</v>
      </c>
      <c r="I17" s="172">
        <f>('humedad tiempo t sec horno'!I17-'masa secado horno'!$AE17)</f>
        <v>5.8823529411764761E-2</v>
      </c>
      <c r="J17" s="172">
        <f>('humedad tiempo t sec horno'!J17-'masa secado horno'!$AE17)</f>
        <v>5.8823529411764761E-2</v>
      </c>
      <c r="K17" s="172">
        <f>('humedad tiempo t sec horno'!K17-'masa secado horno'!$AE17)</f>
        <v>0</v>
      </c>
      <c r="L17" s="172">
        <f>('humedad tiempo t sec horno'!L17-'masa secado horno'!$AE17)</f>
        <v>0</v>
      </c>
      <c r="M17" s="172">
        <f>('humedad tiempo t sec horno'!M17-'masa secado horno'!$AE17)</f>
        <v>0</v>
      </c>
      <c r="N17" s="172">
        <f>('humedad tiempo t sec horno'!N17-'masa secado horno'!$AE17)</f>
        <v>0</v>
      </c>
      <c r="O17" s="172">
        <f>('humedad tiempo t sec horno'!O17-'masa secado horno'!$AE17)</f>
        <v>0</v>
      </c>
      <c r="P17" s="172">
        <f>('humedad tiempo t sec horno'!P17-'masa secado horno'!$AE17)</f>
        <v>0</v>
      </c>
      <c r="Q17" s="172">
        <f>('humedad tiempo t sec horno'!Q17-'masa secado horno'!$AE17)</f>
        <v>0</v>
      </c>
      <c r="R17" s="172">
        <f>('humedad tiempo t sec horno'!R17-'masa secado horno'!$AE17)</f>
        <v>5.8823529411764761E-2</v>
      </c>
      <c r="S17" s="172">
        <f>('humedad tiempo t sec horno'!S17-'masa secado horno'!$AE17)</f>
        <v>5.8823529411764761E-2</v>
      </c>
      <c r="T17" s="172">
        <f>('humedad tiempo t sec horno'!T17-'masa secado horno'!$AE17)</f>
        <v>5.8823529411764761E-2</v>
      </c>
      <c r="U17" s="172">
        <f>('humedad tiempo t sec horno'!U17-'masa secado horno'!$AE17)</f>
        <v>5.8823529411764761E-2</v>
      </c>
      <c r="V17" s="172">
        <f>('humedad tiempo t sec horno'!V17-'masa secado horno'!$AE17)</f>
        <v>5.8823529411764761E-2</v>
      </c>
      <c r="W17" s="172">
        <f>('humedad tiempo t sec horno'!W17-'masa secado horno'!$AE17)</f>
        <v>5.8823529411764761E-2</v>
      </c>
      <c r="X17" s="172">
        <f>('humedad tiempo t sec horno'!X17-'masa secado horno'!$AE17)</f>
        <v>5.8823529411764761E-2</v>
      </c>
      <c r="Y17" s="172">
        <f>('humedad tiempo t sec horno'!Y17-'masa secado horno'!$AE17)</f>
        <v>5.8823529411764761E-2</v>
      </c>
      <c r="Z17" s="172">
        <f>('humedad tiempo t sec horno'!Z17-'masa secado horno'!$AE17)</f>
        <v>5.8823529411764761E-2</v>
      </c>
      <c r="AA17" s="172">
        <f>('humedad tiempo t sec horno'!AA17-'masa secado horno'!$AE17)</f>
        <v>5.8823529411764761E-2</v>
      </c>
      <c r="AB17" s="172">
        <f>('humedad tiempo t sec horno'!AB17-'masa secado horno'!$AE17)</f>
        <v>5.8823529411764761E-2</v>
      </c>
    </row>
    <row r="18" spans="2:28" x14ac:dyDescent="0.35">
      <c r="B18">
        <v>2</v>
      </c>
      <c r="C18" s="3"/>
      <c r="D18" s="172">
        <f>('humedad tiempo t sec horno'!D18-'masa secado horno'!$AE18)</f>
        <v>1.7000000000000002</v>
      </c>
      <c r="E18" s="172">
        <f>('humedad tiempo t sec horno'!E18-'masa secado horno'!$AE18)</f>
        <v>0.10000000000000009</v>
      </c>
      <c r="F18" s="172">
        <f>('humedad tiempo t sec horno'!F18-'masa secado horno'!$AE18)</f>
        <v>0.10000000000000009</v>
      </c>
      <c r="G18" s="172">
        <f>('humedad tiempo t sec horno'!G18-'masa secado horno'!$AE18)</f>
        <v>0</v>
      </c>
      <c r="H18" s="172">
        <f>('humedad tiempo t sec horno'!H18-'masa secado horno'!$AE18)</f>
        <v>0</v>
      </c>
      <c r="I18" s="172">
        <f>('humedad tiempo t sec horno'!I18-'masa secado horno'!$AE18)</f>
        <v>0</v>
      </c>
      <c r="J18" s="172">
        <f>('humedad tiempo t sec horno'!J18-'masa secado horno'!$AE18)</f>
        <v>0</v>
      </c>
      <c r="K18" s="172">
        <f>('humedad tiempo t sec horno'!K18-'masa secado horno'!$AE18)</f>
        <v>0</v>
      </c>
      <c r="L18" s="172">
        <f>('humedad tiempo t sec horno'!L18-'masa secado horno'!$AE18)</f>
        <v>0</v>
      </c>
      <c r="M18" s="172">
        <f>('humedad tiempo t sec horno'!M18-'masa secado horno'!$AE18)</f>
        <v>0</v>
      </c>
      <c r="N18" s="172">
        <f>('humedad tiempo t sec horno'!N18-'masa secado horno'!$AE18)</f>
        <v>0</v>
      </c>
      <c r="O18" s="172">
        <f>('humedad tiempo t sec horno'!O18-'masa secado horno'!$AE18)</f>
        <v>0</v>
      </c>
      <c r="P18" s="172">
        <f>('humedad tiempo t sec horno'!P18-'masa secado horno'!$AE18)</f>
        <v>0</v>
      </c>
      <c r="Q18" s="172">
        <f>('humedad tiempo t sec horno'!Q18-'masa secado horno'!$AE18)</f>
        <v>0</v>
      </c>
      <c r="R18" s="172">
        <f>('humedad tiempo t sec horno'!R18-'masa secado horno'!$AE18)</f>
        <v>0</v>
      </c>
      <c r="S18" s="172">
        <f>('humedad tiempo t sec horno'!S18-'masa secado horno'!$AE18)</f>
        <v>0</v>
      </c>
      <c r="T18" s="172">
        <f>('humedad tiempo t sec horno'!T18-'masa secado horno'!$AE18)</f>
        <v>0</v>
      </c>
      <c r="U18" s="172">
        <f>('humedad tiempo t sec horno'!U18-'masa secado horno'!$AE18)</f>
        <v>0</v>
      </c>
      <c r="V18" s="172">
        <f>('humedad tiempo t sec horno'!V18-'masa secado horno'!$AE18)</f>
        <v>0</v>
      </c>
      <c r="W18" s="172">
        <f>('humedad tiempo t sec horno'!W18-'masa secado horno'!$AE18)</f>
        <v>0</v>
      </c>
      <c r="X18" s="172">
        <f>('humedad tiempo t sec horno'!X18-'masa secado horno'!$AE18)</f>
        <v>0</v>
      </c>
      <c r="Y18" s="172">
        <f>('humedad tiempo t sec horno'!Y18-'masa secado horno'!$AE18)</f>
        <v>0</v>
      </c>
      <c r="Z18" s="172">
        <f>('humedad tiempo t sec horno'!Z18-'masa secado horno'!$AE18)</f>
        <v>0</v>
      </c>
      <c r="AA18" s="172">
        <f>('humedad tiempo t sec horno'!AA18-'masa secado horno'!$AE18)</f>
        <v>0</v>
      </c>
      <c r="AB18" s="172">
        <f>('humedad tiempo t sec horno'!AB18-'masa secado horno'!$AE18)</f>
        <v>0</v>
      </c>
    </row>
  </sheetData>
  <mergeCells count="2">
    <mergeCell ref="D15:AB15"/>
    <mergeCell ref="D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masa secado al natural</vt:lpstr>
      <vt:lpstr>humedad a tiempo t Sec nat</vt:lpstr>
      <vt:lpstr>humedad libre sec nat</vt:lpstr>
      <vt:lpstr>razon de humedad sec nat</vt:lpstr>
      <vt:lpstr>razon de humedad media sec nat</vt:lpstr>
      <vt:lpstr>MR media por superficie 2</vt:lpstr>
      <vt:lpstr>masa secado horno</vt:lpstr>
      <vt:lpstr>humedad tiempo t sec horno</vt:lpstr>
      <vt:lpstr>humedad libre sec horno</vt:lpstr>
      <vt:lpstr>Razon humedad sec horno</vt:lpstr>
      <vt:lpstr>MODELO CINETICO CEMENTO </vt:lpstr>
      <vt:lpstr>MODELO CINETICO TIERRA</vt:lpstr>
      <vt:lpstr>MODELO CINETICO HIERBA</vt:lpstr>
      <vt:lpstr>MOD CINETICO madera Horno 10 cm</vt:lpstr>
      <vt:lpstr>MOD CINETICO madera Horno 20 cm</vt:lpstr>
      <vt:lpstr>MOD CINETICO madera Horno 30 cm</vt:lpstr>
      <vt:lpstr>MOD CINETICO hojas Horno</vt:lpstr>
      <vt:lpstr>HUMEDAD-CENIZA-VOLATILES </vt:lpstr>
      <vt:lpstr>ANALISIS ELEMENTAL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Gaibor</dc:creator>
  <cp:lastModifiedBy>User</cp:lastModifiedBy>
  <dcterms:created xsi:type="dcterms:W3CDTF">2017-11-26T01:10:45Z</dcterms:created>
  <dcterms:modified xsi:type="dcterms:W3CDTF">2020-05-14T15:59:33Z</dcterms:modified>
</cp:coreProperties>
</file>