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sa secado al natural" sheetId="1" state="visible" r:id="rId2"/>
    <sheet name="masa secado al horno" sheetId="2" state="visible" r:id="rId3"/>
    <sheet name="HUMEDAD-CENIZA-VOLATILES " sheetId="3" state="visible" r:id="rId4"/>
    <sheet name="ANALISIS ELEMENT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<sst xmlns="http://schemas.openxmlformats.org/spreadsheetml/2006/main" count="347" uniqueCount="113">
  <si>
    <t xml:space="preserve">superficie 1: cemento; superficie 2: tierra; superficie 3 hierba</t>
  </si>
  <si>
    <t xml:space="preserve">Long 1: 10cm; long 2: 20 cm; long 3: 30 cm</t>
  </si>
  <si>
    <t xml:space="preserve">Masa en g de los trozos de madera para los tiempos indicados en dias</t>
  </si>
  <si>
    <t xml:space="preserve">minima masa solido seco (g)</t>
  </si>
  <si>
    <t xml:space="preserve">masa equilibrio solido seco (g)</t>
  </si>
  <si>
    <t xml:space="preserve">humedad </t>
  </si>
  <si>
    <t xml:space="preserve">Repeticion </t>
  </si>
  <si>
    <t xml:space="preserve">Superficie</t>
  </si>
  <si>
    <t xml:space="preserve">Longitud</t>
  </si>
  <si>
    <t xml:space="preserve">equilibrio</t>
  </si>
  <si>
    <t xml:space="preserve">Masa en g de los trozos de madera para los tiempos indicados en horas</t>
  </si>
  <si>
    <t xml:space="preserve">Masa en g de los hojas en la estufa</t>
  </si>
  <si>
    <t xml:space="preserve">HUMEDAD</t>
  </si>
  <si>
    <t xml:space="preserve"># EXPERIMENTOS </t>
  </si>
  <si>
    <t xml:space="preserve">PROPORCION MEZCLA</t>
  </si>
  <si>
    <t xml:space="preserve">MATERIAL EXPERIMENTAL</t>
  </si>
  <si>
    <t xml:space="preserve">PESO CRISOL VACIO = M1</t>
  </si>
  <si>
    <t xml:space="preserve">PESO CRISOL + MUESTRA = M2</t>
  </si>
  <si>
    <t xml:space="preserve">PESO CRISOL + MUESTRA + HUMEDAD = M3</t>
  </si>
  <si>
    <t xml:space="preserve">M2-M3</t>
  </si>
  <si>
    <t xml:space="preserve">M2-M1</t>
  </si>
  <si>
    <t xml:space="preserve">HUMEDAD %</t>
  </si>
  <si>
    <t xml:space="preserve">Promedio </t>
  </si>
  <si>
    <t xml:space="preserve">Desviacion </t>
  </si>
  <si>
    <t xml:space="preserve">PALO</t>
  </si>
  <si>
    <t xml:space="preserve">HOJA</t>
  </si>
  <si>
    <t xml:space="preserve">REP 01</t>
  </si>
  <si>
    <t xml:space="preserve">REP 02</t>
  </si>
  <si>
    <t xml:space="preserve">REP 03</t>
  </si>
  <si>
    <t xml:space="preserve">AGUACATE</t>
  </si>
  <si>
    <t xml:space="preserve">90-10</t>
  </si>
  <si>
    <t xml:space="preserve">80-20</t>
  </si>
  <si>
    <t xml:space="preserve">70-30</t>
  </si>
  <si>
    <t xml:space="preserve">60-40</t>
  </si>
  <si>
    <t xml:space="preserve">50-50</t>
  </si>
  <si>
    <t xml:space="preserve">Total </t>
  </si>
  <si>
    <t xml:space="preserve">m1</t>
  </si>
  <si>
    <t xml:space="preserve">m2</t>
  </si>
  <si>
    <t xml:space="preserve">m3</t>
  </si>
  <si>
    <t xml:space="preserve">% moisture</t>
  </si>
  <si>
    <t xml:space="preserve">Desviacion</t>
  </si>
  <si>
    <t xml:space="preserve">crisol</t>
  </si>
  <si>
    <t xml:space="preserve">C + Mseca</t>
  </si>
  <si>
    <t xml:space="preserve">C+Mhum</t>
  </si>
  <si>
    <t xml:space="preserve">CENIZAS</t>
  </si>
  <si>
    <t xml:space="preserve">M3-M1</t>
  </si>
  <si>
    <t xml:space="preserve">100-Mad</t>
  </si>
  <si>
    <t xml:space="preserve">VOLATILES</t>
  </si>
  <si>
    <t xml:space="preserve">PESO CRISOL + CENIZA VOLAT = M3</t>
  </si>
  <si>
    <t xml:space="preserve">100(M2-M3)</t>
  </si>
  <si>
    <t xml:space="preserve">Promedio</t>
  </si>
  <si>
    <t xml:space="preserve">CARBONO FIJO </t>
  </si>
  <si>
    <t xml:space="preserve">% hoja</t>
  </si>
  <si>
    <t xml:space="preserve">% cenizas</t>
  </si>
  <si>
    <t xml:space="preserve">No.</t>
  </si>
  <si>
    <t xml:space="preserve">Weight [mg]</t>
  </si>
  <si>
    <t xml:space="preserve">Name</t>
  </si>
  <si>
    <t xml:space="preserve">Method</t>
  </si>
  <si>
    <t xml:space="preserve">N [%]</t>
  </si>
  <si>
    <t xml:space="preserve">C [%]</t>
  </si>
  <si>
    <t xml:space="preserve">H [%]</t>
  </si>
  <si>
    <t xml:space="preserve">S [%]</t>
  </si>
  <si>
    <t xml:space="preserve">C/N ratio</t>
  </si>
  <si>
    <t xml:space="preserve">C/H ratio</t>
  </si>
  <si>
    <t xml:space="preserve">N Blank</t>
  </si>
  <si>
    <t xml:space="preserve">C Blank</t>
  </si>
  <si>
    <t xml:space="preserve">H Blank</t>
  </si>
  <si>
    <t xml:space="preserve">S Blank</t>
  </si>
  <si>
    <t xml:space="preserve">Memo</t>
  </si>
  <si>
    <t xml:space="preserve">Info</t>
  </si>
  <si>
    <t xml:space="preserve">Humidity [%]</t>
  </si>
  <si>
    <t xml:space="preserve">Date Time</t>
  </si>
  <si>
    <t xml:space="preserve">H%</t>
  </si>
  <si>
    <t xml:space="preserve">Aguacate 100P</t>
  </si>
  <si>
    <t xml:space="preserve">sulf1</t>
  </si>
  <si>
    <t xml:space="preserve">Su</t>
  </si>
  <si>
    <t xml:space="preserve">15.01.2018 22:58</t>
  </si>
  <si>
    <t xml:space="preserve">Combinacion</t>
  </si>
  <si>
    <t xml:space="preserve">R1</t>
  </si>
  <si>
    <t xml:space="preserve">R2</t>
  </si>
  <si>
    <t xml:space="preserve">R3</t>
  </si>
  <si>
    <t xml:space="preserve">15.01.2018 23:07</t>
  </si>
  <si>
    <t xml:space="preserve">15.01.2018 23:17</t>
  </si>
  <si>
    <t xml:space="preserve">Aguacate 90-10</t>
  </si>
  <si>
    <t xml:space="preserve">15.01.2018 23:26</t>
  </si>
  <si>
    <t xml:space="preserve">15.01.2018 23:36</t>
  </si>
  <si>
    <t xml:space="preserve">15.01.2018 23:45</t>
  </si>
  <si>
    <t xml:space="preserve">Aguacate 80-20</t>
  </si>
  <si>
    <t xml:space="preserve">15.01.2018 23:55</t>
  </si>
  <si>
    <t xml:space="preserve">16.01.2018 00:04</t>
  </si>
  <si>
    <t xml:space="preserve">16.01.2018 00:14</t>
  </si>
  <si>
    <t xml:space="preserve">Total</t>
  </si>
  <si>
    <t xml:space="preserve">Aguacate 70-30</t>
  </si>
  <si>
    <t xml:space="preserve">16.01.2018 00:23</t>
  </si>
  <si>
    <t xml:space="preserve">16.01.2018 00:33</t>
  </si>
  <si>
    <t xml:space="preserve">16.01.2018 00:42</t>
  </si>
  <si>
    <t xml:space="preserve">Aguacate 60-40</t>
  </si>
  <si>
    <t xml:space="preserve">16.01.2018 00:52</t>
  </si>
  <si>
    <t xml:space="preserve">N%</t>
  </si>
  <si>
    <t xml:space="preserve">16.01.2018 01:01</t>
  </si>
  <si>
    <t xml:space="preserve">16.01.2018 01:11</t>
  </si>
  <si>
    <t xml:space="preserve">Aguacate 50-50</t>
  </si>
  <si>
    <t xml:space="preserve">16.01.2018 01:21</t>
  </si>
  <si>
    <t xml:space="preserve">16.01.2018 01:30</t>
  </si>
  <si>
    <t xml:space="preserve">16.01.2018 01:40</t>
  </si>
  <si>
    <t xml:space="preserve">Aguacate 100Hoja</t>
  </si>
  <si>
    <t xml:space="preserve">16.01.2018 01:49</t>
  </si>
  <si>
    <t xml:space="preserve">16.01.2018 01:59</t>
  </si>
  <si>
    <t xml:space="preserve">16.01.2018 02:09</t>
  </si>
  <si>
    <t xml:space="preserve">% hojas</t>
  </si>
  <si>
    <t xml:space="preserve">%nitrógeno</t>
  </si>
  <si>
    <t xml:space="preserve">C%</t>
  </si>
  <si>
    <t xml:space="preserve">S%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</si>
</sst>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"/>
    <numFmt numFmtId="167" formatCode="0.0000"/>
    <numFmt numFmtId="168" formatCode="0"/>
    <numFmt numFmtId="169" formatCode="0.00000000"/>
    <numFmt numFmtId="170" formatCode="0.0000000000000"/>
    <numFmt numFmtId="171" formatCode="0.0000000"/>
    <numFmt numFmtId="172" formatCode="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Arial Black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8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20"/>
      <color rgb="FF595959"/>
      <name val="Calibri"/>
      <family val="2"/>
    </font>
    <font>
      <sz val="12"/>
      <color rgb="FF595959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charset val="1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  <fill>
      <patternFill patternType="solid">
        <fgColor rgb="FF9DC3E6"/>
        <bgColor rgb="FF99CCFF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8FAADC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FFE699"/>
        <bgColor rgb="FFFFFF99"/>
      </patternFill>
    </fill>
    <fill>
      <patternFill patternType="solid">
        <fgColor rgb="FFFBE5D6"/>
        <bgColor rgb="FFFFF2CC"/>
      </patternFill>
    </fill>
    <fill>
      <patternFill patternType="solid">
        <fgColor rgb="FFFFD966"/>
        <bgColor rgb="FFFFCC99"/>
      </patternFill>
    </fill>
    <fill>
      <patternFill patternType="solid">
        <fgColor rgb="FFEDEDED"/>
        <bgColor rgb="FFDEEBF7"/>
      </patternFill>
    </fill>
    <fill>
      <patternFill patternType="solid">
        <fgColor rgb="FFC5E0B4"/>
        <bgColor rgb="FFD9D9D9"/>
      </patternFill>
    </fill>
    <fill>
      <patternFill patternType="solid">
        <fgColor rgb="FFFFFF99"/>
        <bgColor rgb="FFFFE699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0CECE"/>
        <bgColor rgb="FFD9D9D9"/>
      </patternFill>
    </fill>
    <fill>
      <patternFill patternType="solid">
        <fgColor rgb="FFFFCC99"/>
        <bgColor rgb="FFF8CBAD"/>
      </patternFill>
    </fill>
    <fill>
      <patternFill patternType="solid">
        <fgColor rgb="FFCCFFFF"/>
        <bgColor rgb="FFDEEBF7"/>
      </patternFill>
    </fill>
    <fill>
      <patternFill patternType="solid">
        <fgColor rgb="FFFFC000"/>
        <bgColor rgb="FFFFD966"/>
      </patternFill>
    </fill>
    <fill>
      <patternFill patternType="solid">
        <fgColor rgb="FFC0C0C0"/>
        <bgColor rgb="FFBFBFB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2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8FAADC"/>
      <rgbColor rgb="FF993366"/>
      <rgbColor rgb="FFFFF2CC"/>
      <rgbColor rgb="FFCCFFFF"/>
      <rgbColor rgb="FF660066"/>
      <rgbColor rgb="FFD9D9D9"/>
      <rgbColor rgb="FF0066CC"/>
      <rgbColor rgb="FFD0CECE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8CBAD"/>
      <rgbColor rgb="FFBFBFBF"/>
      <rgbColor rgb="FFFFCC99"/>
      <rgbColor rgb="FF4472C4"/>
      <rgbColor rgb="FFDAE3F3"/>
      <rgbColor rgb="FFC5E0B4"/>
      <rgbColor rgb="FFFFC000"/>
      <rgbColor rgb="FFFFE699"/>
      <rgbColor rgb="FFFBE5D6"/>
      <rgbColor rgb="FF595959"/>
      <rgbColor rgb="FF9DC3E6"/>
      <rgbColor rgb="FF003366"/>
      <rgbColor rgb="FFEDEDE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CO" sz="1800" spc="-1" strike="noStrike">
                <a:solidFill>
                  <a:srgbClr val="595959"/>
                </a:solidFill>
                <a:latin typeface="Calibri"/>
              </a:rPr>
              <a:t>Variacion de contenido de cenizas con aumento de % de hojas en la mezcla residual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58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'HUMEDAD-CENIZA-VOLATILES '!$H$71:$H$77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'!$I$71:$I$77</c:f>
              <c:numCache>
                <c:formatCode>General</c:formatCode>
                <c:ptCount val="7"/>
                <c:pt idx="0">
                  <c:v>2.57566375635397</c:v>
                </c:pt>
                <c:pt idx="1">
                  <c:v>2.93455059645363</c:v>
                </c:pt>
                <c:pt idx="2">
                  <c:v>3.38211084913623</c:v>
                </c:pt>
                <c:pt idx="3">
                  <c:v>3.95756389308554</c:v>
                </c:pt>
                <c:pt idx="4">
                  <c:v>4.34650182041268</c:v>
                </c:pt>
                <c:pt idx="5">
                  <c:v>4.89373803594871</c:v>
                </c:pt>
                <c:pt idx="6">
                  <c:v>6.9539663532259</c:v>
                </c:pt>
              </c:numCache>
            </c:numRef>
          </c:yVal>
          <c:smooth val="1"/>
        </c:ser>
        <c:axId val="5891618"/>
        <c:axId val="12867357"/>
      </c:scatterChart>
      <c:valAx>
        <c:axId val="58916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CO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800" spc="-1" strike="noStrike">
                    <a:solidFill>
                      <a:srgbClr val="595959"/>
                    </a:solidFill>
                    <a:latin typeface="Calibri"/>
                  </a:rPr>
                  <a:t>% Hoja</a:t>
                </a:r>
              </a:p>
            </c:rich>
          </c:tx>
          <c:layout>
            <c:manualLayout>
              <c:xMode val="edge"/>
              <c:yMode val="edge"/>
              <c:x val="0.497989031078611"/>
              <c:y val="0.91867050413146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67357"/>
        <c:crosses val="autoZero"/>
        <c:crossBetween val="midCat"/>
      </c:valAx>
      <c:valAx>
        <c:axId val="128673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2000" spc="-1" strike="noStrike">
                    <a:solidFill>
                      <a:srgbClr val="595959"/>
                    </a:solidFill>
                    <a:latin typeface="Calibri"/>
                  </a:rPr>
                  <a:t>% cenizas</a:t>
                </a:r>
              </a:p>
            </c:rich>
          </c:tx>
          <c:layout>
            <c:manualLayout>
              <c:xMode val="edge"/>
              <c:yMode val="edge"/>
              <c:x val="0.0196069469835466"/>
              <c:y val="0.40766874013554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161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837019563511"/>
          <c:y val="0.405666021669318"/>
          <c:w val="0.201805243685206"/>
          <c:h val="0.2469695013145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'HUMEDAD-CENIZA-VOLATILES '!$G$57:$I$57</c:f>
              <c:strCache>
                <c:ptCount val="1"/>
                <c:pt idx="0">
                  <c:v>HUMEDAD %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'HUMEDAD-CENIZA-VOLATILES '!$F$59:$F$65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'!$J$59:$J$65</c:f>
              <c:numCache>
                <c:formatCode>General</c:formatCode>
                <c:ptCount val="7"/>
                <c:pt idx="0">
                  <c:v>3.53896475413101</c:v>
                </c:pt>
                <c:pt idx="1">
                  <c:v>3.52227905569236</c:v>
                </c:pt>
                <c:pt idx="2">
                  <c:v>3.52164580470659</c:v>
                </c:pt>
                <c:pt idx="3">
                  <c:v>3.65830542447452</c:v>
                </c:pt>
                <c:pt idx="4">
                  <c:v>3.68999307900233</c:v>
                </c:pt>
                <c:pt idx="5">
                  <c:v>4.15218667860565</c:v>
                </c:pt>
                <c:pt idx="6">
                  <c:v>3.56556781537655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'HUMEDAD-CENIZA-VOLATILES '!$L$57:$N$57</c:f>
              <c:strCache>
                <c:ptCount val="1"/>
                <c:pt idx="0">
                  <c:v>CENIZAS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'HUMEDAD-CENIZA-VOLATILES '!$F$59:$F$65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'!$O$59:$O$65</c:f>
              <c:numCache>
                <c:formatCode>General</c:formatCode>
                <c:ptCount val="7"/>
                <c:pt idx="0">
                  <c:v>2.57566375635397</c:v>
                </c:pt>
                <c:pt idx="1">
                  <c:v>2.93455059645363</c:v>
                </c:pt>
                <c:pt idx="2">
                  <c:v>3.38211084913623</c:v>
                </c:pt>
                <c:pt idx="3">
                  <c:v>3.95756389308554</c:v>
                </c:pt>
                <c:pt idx="4">
                  <c:v>4.34650182041268</c:v>
                </c:pt>
                <c:pt idx="5">
                  <c:v>4.89373803594871</c:v>
                </c:pt>
                <c:pt idx="6">
                  <c:v>6.9539663532259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'HUMEDAD-CENIZA-VOLATILES '!$Q$57:$S$57</c:f>
              <c:strCache>
                <c:ptCount val="1"/>
                <c:pt idx="0">
                  <c:v>VOLATILES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'HUMEDAD-CENIZA-VOLATILES '!$F$59:$F$65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'!$AD$59:$AD$65</c:f>
              <c:numCache>
                <c:formatCode>General</c:formatCode>
                <c:ptCount val="7"/>
                <c:pt idx="0">
                  <c:v>8.12423280136483</c:v>
                </c:pt>
                <c:pt idx="1">
                  <c:v>8.10110812959801</c:v>
                </c:pt>
                <c:pt idx="2">
                  <c:v>8.14446769458731</c:v>
                </c:pt>
                <c:pt idx="3">
                  <c:v>8.03901803657796</c:v>
                </c:pt>
                <c:pt idx="4">
                  <c:v>7.95385310897955</c:v>
                </c:pt>
                <c:pt idx="5">
                  <c:v>8.03238777794759</c:v>
                </c:pt>
                <c:pt idx="6">
                  <c:v>7.9453299536827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'HUMEDAD-CENIZA-VOLATILES '!$V$57:$X$57</c:f>
              <c:strCache>
                <c:ptCount val="1"/>
                <c:pt idx="0">
                  <c:v>CARBONO FIJO 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'HUMEDAD-CENIZA-VOLATILES '!$F$59:$F$65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'!$Y$59:$Y$65</c:f>
              <c:numCache>
                <c:formatCode>General</c:formatCode>
                <c:ptCount val="7"/>
                <c:pt idx="0">
                  <c:v>12.6430434758667</c:v>
                </c:pt>
                <c:pt idx="1">
                  <c:v>12.532089051874</c:v>
                </c:pt>
                <c:pt idx="2">
                  <c:v>11.6515664002841</c:v>
                </c:pt>
                <c:pt idx="3">
                  <c:v>11.9939503166604</c:v>
                </c:pt>
                <c:pt idx="4">
                  <c:v>12.4249740107895</c:v>
                </c:pt>
                <c:pt idx="5">
                  <c:v>10.6301975059697</c:v>
                </c:pt>
                <c:pt idx="6">
                  <c:v>10.0271662945705</c:v>
                </c:pt>
              </c:numCache>
            </c:numRef>
          </c:yVal>
          <c:smooth val="0"/>
        </c:ser>
        <c:axId val="81290135"/>
        <c:axId val="61695129"/>
      </c:scatterChart>
      <c:valAx>
        <c:axId val="812901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95129"/>
        <c:crosses val="autoZero"/>
        <c:crossBetween val="midCat"/>
      </c:valAx>
      <c:valAx>
        <c:axId val="616951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901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CO" sz="1800" spc="-1" strike="noStrike">
                <a:solidFill>
                  <a:srgbClr val="595959"/>
                </a:solidFill>
                <a:latin typeface="Calibri"/>
              </a:rPr>
              <a:t>Variacion de contenido de cenizas con aumento de % de hojas en la mezcla residual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58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'HUMEDAD-CENIZA-VOLATILES '!$H$71:$H$77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'!$I$71:$I$77</c:f>
              <c:numCache>
                <c:formatCode>General</c:formatCode>
                <c:ptCount val="7"/>
                <c:pt idx="0">
                  <c:v>2.57566375635397</c:v>
                </c:pt>
                <c:pt idx="1">
                  <c:v>2.93455059645363</c:v>
                </c:pt>
                <c:pt idx="2">
                  <c:v>3.38211084913623</c:v>
                </c:pt>
                <c:pt idx="3">
                  <c:v>3.95756389308554</c:v>
                </c:pt>
                <c:pt idx="4">
                  <c:v>4.34650182041268</c:v>
                </c:pt>
                <c:pt idx="5">
                  <c:v>4.89373803594871</c:v>
                </c:pt>
                <c:pt idx="6">
                  <c:v>6.9539663532259</c:v>
                </c:pt>
              </c:numCache>
            </c:numRef>
          </c:yVal>
          <c:smooth val="1"/>
        </c:ser>
        <c:axId val="99676315"/>
        <c:axId val="31394652"/>
      </c:scatterChart>
      <c:valAx>
        <c:axId val="996763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CO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800" spc="-1" strike="noStrike">
                    <a:solidFill>
                      <a:srgbClr val="595959"/>
                    </a:solidFill>
                    <a:latin typeface="Calibri"/>
                  </a:rPr>
                  <a:t>% Hoja</a:t>
                </a:r>
              </a:p>
            </c:rich>
          </c:tx>
          <c:layout>
            <c:manualLayout>
              <c:xMode val="edge"/>
              <c:yMode val="edge"/>
              <c:x val="0.497978073328541"/>
              <c:y val="0.91867050413146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94652"/>
        <c:crosses val="autoZero"/>
        <c:crossBetween val="midCat"/>
      </c:valAx>
      <c:valAx>
        <c:axId val="3139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2000" spc="-1" strike="noStrike">
                    <a:solidFill>
                      <a:srgbClr val="595959"/>
                    </a:solidFill>
                    <a:latin typeface="Calibri"/>
                  </a:rPr>
                  <a:t>% cenizas</a:t>
                </a:r>
              </a:p>
            </c:rich>
          </c:tx>
          <c:layout>
            <c:manualLayout>
              <c:xMode val="edge"/>
              <c:yMode val="edge"/>
              <c:x val="0.0196351545650611"/>
              <c:y val="0.40766874013554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763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CO" sz="1400" spc="-1" strike="noStrike">
                <a:solidFill>
                  <a:srgbClr val="595959"/>
                </a:solidFill>
                <a:latin typeface="Calibri"/>
              </a:rPr>
              <a:t>Variacion de contenido de N2 con aumento de % de hojas en la mezcla residual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"Nitrogeno exp"</c:f>
              <c:strCache>
                <c:ptCount val="1"/>
                <c:pt idx="0">
                  <c:v>Nitrogeno exp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'ANALISIS ELEMENTAL'!$N$27:$N$33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'ANALISIS ELEMENTAL'!$O$27:$O$33</c:f>
              <c:numCache>
                <c:formatCode>General</c:formatCode>
                <c:ptCount val="7"/>
                <c:pt idx="0">
                  <c:v>0.706666666666667</c:v>
                </c:pt>
                <c:pt idx="1">
                  <c:v>0.853333333333334</c:v>
                </c:pt>
                <c:pt idx="2">
                  <c:v>1.02333333333333</c:v>
                </c:pt>
                <c:pt idx="3">
                  <c:v>1.16333333333333</c:v>
                </c:pt>
                <c:pt idx="4">
                  <c:v>1.42333333333333</c:v>
                </c:pt>
                <c:pt idx="5">
                  <c:v>1.54333333333333</c:v>
                </c:pt>
                <c:pt idx="6">
                  <c:v>2.32666666666667</c:v>
                </c:pt>
              </c:numCache>
            </c:numRef>
          </c:yVal>
          <c:smooth val="1"/>
        </c:ser>
        <c:axId val="27577357"/>
        <c:axId val="13765843"/>
      </c:scatterChart>
      <c:valAx>
        <c:axId val="275773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CO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000" spc="-1" strike="noStrike">
                    <a:solidFill>
                      <a:srgbClr val="595959"/>
                    </a:solidFill>
                    <a:latin typeface="Calibri"/>
                  </a:rPr>
                  <a:t>% Hojas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65843"/>
        <c:crosses val="autoZero"/>
        <c:crossBetween val="midCat"/>
      </c:valAx>
      <c:valAx>
        <c:axId val="13765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000" spc="-1" strike="noStrike">
                    <a:solidFill>
                      <a:srgbClr val="595959"/>
                    </a:solidFill>
                    <a:latin typeface="Calibri"/>
                  </a:rPr>
                  <a:t>% Nitrógeno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5773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CO" sz="1400" spc="-1" strike="noStrike">
                <a:solidFill>
                  <a:srgbClr val="595959"/>
                </a:solidFill>
                <a:latin typeface="Calibri"/>
              </a:rPr>
              <a:t>Variacion de contenido de N2 con aumento de % de hojas en la mezcla residual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"Nitrogeno exp"</c:f>
              <c:strCache>
                <c:ptCount val="1"/>
                <c:pt idx="0">
                  <c:v>Nitrogeno exp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'ANALISIS ELEMENTAL'!$N$27:$N$33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'ANALISIS ELEMENTAL'!$O$27:$O$33</c:f>
              <c:numCache>
                <c:formatCode>General</c:formatCode>
                <c:ptCount val="7"/>
                <c:pt idx="0">
                  <c:v>0.706666666666667</c:v>
                </c:pt>
                <c:pt idx="1">
                  <c:v>0.853333333333334</c:v>
                </c:pt>
                <c:pt idx="2">
                  <c:v>1.02333333333333</c:v>
                </c:pt>
                <c:pt idx="3">
                  <c:v>1.16333333333333</c:v>
                </c:pt>
                <c:pt idx="4">
                  <c:v>1.42333333333333</c:v>
                </c:pt>
                <c:pt idx="5">
                  <c:v>1.54333333333333</c:v>
                </c:pt>
                <c:pt idx="6">
                  <c:v>2.32666666666667</c:v>
                </c:pt>
              </c:numCache>
            </c:numRef>
          </c:yVal>
          <c:smooth val="1"/>
        </c:ser>
        <c:axId val="87330011"/>
        <c:axId val="76512752"/>
      </c:scatterChart>
      <c:valAx>
        <c:axId val="873300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CO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000" spc="-1" strike="noStrike">
                    <a:solidFill>
                      <a:srgbClr val="595959"/>
                    </a:solidFill>
                    <a:latin typeface="Calibri"/>
                  </a:rPr>
                  <a:t>% Hojas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12752"/>
        <c:crosses val="autoZero"/>
        <c:crossBetween val="midCat"/>
      </c:valAx>
      <c:valAx>
        <c:axId val="76512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000" spc="-1" strike="noStrike">
                    <a:solidFill>
                      <a:srgbClr val="595959"/>
                    </a:solidFill>
                    <a:latin typeface="Calibri"/>
                  </a:rPr>
                  <a:t>% Nitrógeno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30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531000</xdr:colOff>
      <xdr:row>68</xdr:row>
      <xdr:rowOff>125280</xdr:rowOff>
    </xdr:from>
    <xdr:to>
      <xdr:col>21</xdr:col>
      <xdr:colOff>924480</xdr:colOff>
      <xdr:row>89</xdr:row>
      <xdr:rowOff>135360</xdr:rowOff>
    </xdr:to>
    <xdr:graphicFrame>
      <xdr:nvGraphicFramePr>
        <xdr:cNvPr id="0" name="Gráfico 1"/>
        <xdr:cNvGraphicFramePr/>
      </xdr:nvGraphicFramePr>
      <xdr:xfrm>
        <a:off x="10334520" y="13784760"/>
        <a:ext cx="7876440" cy="38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27720</xdr:colOff>
      <xdr:row>67</xdr:row>
      <xdr:rowOff>138960</xdr:rowOff>
    </xdr:from>
    <xdr:to>
      <xdr:col>7</xdr:col>
      <xdr:colOff>27000</xdr:colOff>
      <xdr:row>82</xdr:row>
      <xdr:rowOff>24120</xdr:rowOff>
    </xdr:to>
    <xdr:graphicFrame>
      <xdr:nvGraphicFramePr>
        <xdr:cNvPr id="1" name="2 Gráfico"/>
        <xdr:cNvGraphicFramePr/>
      </xdr:nvGraphicFramePr>
      <xdr:xfrm>
        <a:off x="781920" y="13614120"/>
        <a:ext cx="452556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68</xdr:row>
      <xdr:rowOff>0</xdr:rowOff>
    </xdr:from>
    <xdr:to>
      <xdr:col>31</xdr:col>
      <xdr:colOff>657000</xdr:colOff>
      <xdr:row>89</xdr:row>
      <xdr:rowOff>10080</xdr:rowOff>
    </xdr:to>
    <xdr:graphicFrame>
      <xdr:nvGraphicFramePr>
        <xdr:cNvPr id="2" name="Gráfico 1"/>
        <xdr:cNvGraphicFramePr/>
      </xdr:nvGraphicFramePr>
      <xdr:xfrm>
        <a:off x="19344960" y="13659480"/>
        <a:ext cx="8011800" cy="38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466560</xdr:colOff>
      <xdr:row>34</xdr:row>
      <xdr:rowOff>123840</xdr:rowOff>
    </xdr:from>
    <xdr:to>
      <xdr:col>17</xdr:col>
      <xdr:colOff>465840</xdr:colOff>
      <xdr:row>49</xdr:row>
      <xdr:rowOff>9000</xdr:rowOff>
    </xdr:to>
    <xdr:graphicFrame>
      <xdr:nvGraphicFramePr>
        <xdr:cNvPr id="3" name="Gráfico 1"/>
        <xdr:cNvGraphicFramePr/>
      </xdr:nvGraphicFramePr>
      <xdr:xfrm>
        <a:off x="9703800" y="6384600"/>
        <a:ext cx="452556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35</xdr:row>
      <xdr:rowOff>0</xdr:rowOff>
    </xdr:from>
    <xdr:to>
      <xdr:col>8</xdr:col>
      <xdr:colOff>752400</xdr:colOff>
      <xdr:row>49</xdr:row>
      <xdr:rowOff>75600</xdr:rowOff>
    </xdr:to>
    <xdr:graphicFrame>
      <xdr:nvGraphicFramePr>
        <xdr:cNvPr id="4" name="Gráfico 1"/>
        <xdr:cNvGraphicFramePr/>
      </xdr:nvGraphicFramePr>
      <xdr:xfrm>
        <a:off x="3202200" y="6445080"/>
        <a:ext cx="4524120" cy="26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1"/>
  <sheetViews>
    <sheetView showFormulas="false" showGridLines="true" showRowColHeaders="true" showZeros="true" rightToLeft="false" tabSelected="false" showOutlineSymbols="true" defaultGridColor="true" view="normal" topLeftCell="B11" colorId="64" zoomScale="160" zoomScaleNormal="160" zoomScalePageLayoutView="100" workbookViewId="0">
      <selection pane="topLeft" activeCell="E4" activeCellId="0" sqref="E4"/>
    </sheetView>
  </sheetViews>
  <sheetFormatPr defaultColWidth="10.70703125" defaultRowHeight="14.5" zeroHeight="false" outlineLevelRow="0" outlineLevelCol="0"/>
  <cols>
    <col collapsed="false" customWidth="true" hidden="false" outlineLevel="0" max="2" min="2" style="0" width="9.46"/>
    <col collapsed="false" customWidth="true" hidden="false" outlineLevel="0" max="3" min="3" style="1" width="9.73"/>
    <col collapsed="false" customWidth="true" hidden="false" outlineLevel="0" max="4" min="4" style="1" width="8.45"/>
    <col collapsed="false" customWidth="true" hidden="false" outlineLevel="0" max="34" min="5" style="0" width="5.28"/>
    <col collapsed="false" customWidth="true" hidden="false" outlineLevel="0" max="35" min="35" style="1" width="14.01"/>
    <col collapsed="false" customWidth="true" hidden="false" outlineLevel="0" max="36" min="36" style="1" width="17.27"/>
    <col collapsed="false" customWidth="true" hidden="false" outlineLevel="0" max="37" min="37" style="1" width="11.45"/>
  </cols>
  <sheetData>
    <row r="1" customFormat="false" ht="14.5" hidden="false" customHeight="false" outlineLevel="0" collapsed="false">
      <c r="A1" s="2"/>
      <c r="B1" s="3"/>
      <c r="C1" s="4" t="s">
        <v>0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4.5" hidden="false" customHeight="false" outlineLevel="0" collapsed="false">
      <c r="B2" s="7"/>
      <c r="C2" s="8" t="s">
        <v>1</v>
      </c>
      <c r="D2" s="9"/>
      <c r="E2" s="10"/>
      <c r="F2" s="10"/>
      <c r="G2" s="10"/>
      <c r="H2" s="10"/>
      <c r="I2" s="10"/>
      <c r="J2" s="10"/>
    </row>
    <row r="3" customFormat="false" ht="15" hidden="false" customHeight="true" outlineLevel="0" collapsed="false">
      <c r="E3" s="11" t="s">
        <v>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3" t="s">
        <v>3</v>
      </c>
      <c r="AJ3" s="13" t="s">
        <v>4</v>
      </c>
      <c r="AK3" s="1" t="s">
        <v>5</v>
      </c>
    </row>
    <row r="4" s="7" customFormat="true" ht="14.5" hidden="false" customHeight="false" outlineLevel="0" collapsed="false">
      <c r="B4" s="7" t="s">
        <v>6</v>
      </c>
      <c r="C4" s="14" t="s">
        <v>7</v>
      </c>
      <c r="D4" s="14" t="s">
        <v>8</v>
      </c>
      <c r="E4" s="15" t="n">
        <v>0</v>
      </c>
      <c r="F4" s="15" t="n">
        <v>1</v>
      </c>
      <c r="G4" s="15" t="n">
        <v>2</v>
      </c>
      <c r="H4" s="15" t="n">
        <v>3</v>
      </c>
      <c r="I4" s="15" t="n">
        <v>4</v>
      </c>
      <c r="J4" s="15" t="n">
        <v>5</v>
      </c>
      <c r="K4" s="15" t="n">
        <v>6</v>
      </c>
      <c r="L4" s="15" t="n">
        <v>7</v>
      </c>
      <c r="M4" s="15" t="n">
        <v>8</v>
      </c>
      <c r="N4" s="15" t="n">
        <v>9</v>
      </c>
      <c r="O4" s="15" t="n">
        <v>10</v>
      </c>
      <c r="P4" s="15" t="n">
        <v>11</v>
      </c>
      <c r="Q4" s="15" t="n">
        <v>12</v>
      </c>
      <c r="R4" s="15" t="n">
        <v>13</v>
      </c>
      <c r="S4" s="15" t="n">
        <v>14</v>
      </c>
      <c r="T4" s="15" t="n">
        <v>15</v>
      </c>
      <c r="U4" s="15" t="n">
        <v>16</v>
      </c>
      <c r="V4" s="15" t="n">
        <v>17</v>
      </c>
      <c r="W4" s="15" t="n">
        <v>18</v>
      </c>
      <c r="X4" s="15" t="n">
        <v>19</v>
      </c>
      <c r="Y4" s="15" t="n">
        <v>20</v>
      </c>
      <c r="Z4" s="15" t="n">
        <v>21</v>
      </c>
      <c r="AA4" s="15" t="n">
        <v>22</v>
      </c>
      <c r="AB4" s="15" t="n">
        <v>23</v>
      </c>
      <c r="AC4" s="15" t="n">
        <v>24</v>
      </c>
      <c r="AD4" s="15" t="n">
        <v>25</v>
      </c>
      <c r="AE4" s="15" t="n">
        <v>26</v>
      </c>
      <c r="AF4" s="15" t="n">
        <v>27</v>
      </c>
      <c r="AG4" s="15" t="n">
        <v>28</v>
      </c>
      <c r="AH4" s="15" t="n">
        <v>29</v>
      </c>
      <c r="AI4" s="13"/>
      <c r="AJ4" s="13"/>
      <c r="AK4" s="14" t="s">
        <v>9</v>
      </c>
    </row>
    <row r="5" customFormat="false" ht="14.5" hidden="false" customHeight="false" outlineLevel="0" collapsed="false">
      <c r="B5" s="16" t="n">
        <v>1</v>
      </c>
      <c r="C5" s="17" t="n">
        <v>1</v>
      </c>
      <c r="D5" s="17" t="n">
        <v>10</v>
      </c>
      <c r="E5" s="16" t="n">
        <v>3.6</v>
      </c>
      <c r="F5" s="16" t="n">
        <v>2.9</v>
      </c>
      <c r="G5" s="16" t="n">
        <v>2.2</v>
      </c>
      <c r="H5" s="16" t="n">
        <v>1.6</v>
      </c>
      <c r="I5" s="16" t="n">
        <v>1.4</v>
      </c>
      <c r="J5" s="16" t="n">
        <v>1.1</v>
      </c>
      <c r="K5" s="16" t="n">
        <v>1</v>
      </c>
      <c r="L5" s="16" t="n">
        <v>0.8</v>
      </c>
      <c r="M5" s="16" t="n">
        <v>0.8</v>
      </c>
      <c r="N5" s="16" t="n">
        <v>0.8</v>
      </c>
      <c r="O5" s="16" t="n">
        <v>0.8</v>
      </c>
      <c r="P5" s="16" t="n">
        <v>0.8</v>
      </c>
      <c r="Q5" s="16" t="n">
        <v>0.7</v>
      </c>
      <c r="R5" s="16" t="n">
        <v>0.8</v>
      </c>
      <c r="S5" s="16" t="n">
        <v>0.8</v>
      </c>
      <c r="T5" s="16" t="n">
        <v>0.9</v>
      </c>
      <c r="U5" s="16" t="n">
        <v>0.8</v>
      </c>
      <c r="V5" s="16" t="n">
        <v>0.8</v>
      </c>
      <c r="W5" s="16" t="n">
        <v>0.8</v>
      </c>
      <c r="X5" s="16" t="n">
        <v>0.8</v>
      </c>
      <c r="Y5" s="16" t="n">
        <v>0.9</v>
      </c>
      <c r="Z5" s="16" t="n">
        <v>0.8</v>
      </c>
      <c r="AA5" s="16" t="n">
        <v>0.8</v>
      </c>
      <c r="AB5" s="16" t="n">
        <v>0.7</v>
      </c>
      <c r="AC5" s="16" t="n">
        <v>0.7</v>
      </c>
      <c r="AD5" s="16" t="n">
        <v>0.7</v>
      </c>
      <c r="AE5" s="16" t="n">
        <v>0.7</v>
      </c>
      <c r="AF5" s="16" t="n">
        <v>0.7</v>
      </c>
      <c r="AG5" s="16" t="n">
        <v>0.8</v>
      </c>
      <c r="AH5" s="16" t="n">
        <v>0.9</v>
      </c>
      <c r="AI5" s="18" t="n">
        <f aca="false">MIN(E5:AH5)</f>
        <v>0.7</v>
      </c>
      <c r="AJ5" s="19" t="n">
        <f aca="false">AI5*1</f>
        <v>0.7</v>
      </c>
      <c r="AK5" s="20" t="n">
        <f aca="false">(AJ5-AJ5)/AJ5</f>
        <v>0</v>
      </c>
    </row>
    <row r="6" customFormat="false" ht="14.5" hidden="false" customHeight="false" outlineLevel="0" collapsed="false">
      <c r="B6" s="16" t="n">
        <v>2</v>
      </c>
      <c r="C6" s="17" t="n">
        <v>1</v>
      </c>
      <c r="D6" s="17" t="n">
        <v>10</v>
      </c>
      <c r="E6" s="16" t="n">
        <v>3.5</v>
      </c>
      <c r="F6" s="16" t="n">
        <v>2.8</v>
      </c>
      <c r="G6" s="16" t="n">
        <v>2.1</v>
      </c>
      <c r="H6" s="16" t="n">
        <v>1.8</v>
      </c>
      <c r="I6" s="16" t="n">
        <v>1.7</v>
      </c>
      <c r="J6" s="16" t="n">
        <v>1.6</v>
      </c>
      <c r="K6" s="16" t="n">
        <v>1.5</v>
      </c>
      <c r="L6" s="16" t="n">
        <v>1.6</v>
      </c>
      <c r="M6" s="16" t="n">
        <v>1.4</v>
      </c>
      <c r="N6" s="16" t="n">
        <v>1.5</v>
      </c>
      <c r="O6" s="16" t="n">
        <v>1.1</v>
      </c>
      <c r="P6" s="16" t="n">
        <v>1.1</v>
      </c>
      <c r="Q6" s="16" t="n">
        <v>1.2</v>
      </c>
      <c r="R6" s="16" t="n">
        <v>1.2</v>
      </c>
      <c r="S6" s="16" t="n">
        <v>1.2</v>
      </c>
      <c r="T6" s="16" t="n">
        <v>1.4</v>
      </c>
      <c r="U6" s="16" t="n">
        <v>1.1</v>
      </c>
      <c r="V6" s="16" t="n">
        <v>1.1</v>
      </c>
      <c r="W6" s="16" t="n">
        <v>1.1</v>
      </c>
      <c r="X6" s="16" t="n">
        <v>1.2</v>
      </c>
      <c r="Y6" s="16" t="n">
        <v>1.3</v>
      </c>
      <c r="Z6" s="16" t="n">
        <v>1.2</v>
      </c>
      <c r="AA6" s="16" t="n">
        <v>1.2</v>
      </c>
      <c r="AB6" s="16" t="n">
        <v>1.2</v>
      </c>
      <c r="AC6" s="16" t="n">
        <v>1.2</v>
      </c>
      <c r="AD6" s="16" t="n">
        <v>1.2</v>
      </c>
      <c r="AE6" s="16" t="n">
        <v>1.2</v>
      </c>
      <c r="AF6" s="16" t="n">
        <v>1.2</v>
      </c>
      <c r="AG6" s="16" t="n">
        <v>1.3</v>
      </c>
      <c r="AH6" s="16" t="n">
        <v>1.4</v>
      </c>
      <c r="AI6" s="18" t="n">
        <f aca="false">MIN(E6:AH6)</f>
        <v>1.1</v>
      </c>
      <c r="AJ6" s="19" t="n">
        <f aca="false">AI6*1</f>
        <v>1.1</v>
      </c>
      <c r="AK6" s="20" t="n">
        <f aca="false">(AJ6-AJ6)/AJ6</f>
        <v>0</v>
      </c>
    </row>
    <row r="7" customFormat="false" ht="14.5" hidden="false" customHeight="false" outlineLevel="0" collapsed="false">
      <c r="B7" s="16" t="n">
        <v>3</v>
      </c>
      <c r="C7" s="17" t="n">
        <v>1</v>
      </c>
      <c r="D7" s="17" t="n">
        <v>10</v>
      </c>
      <c r="E7" s="16" t="n">
        <v>3.2</v>
      </c>
      <c r="F7" s="16" t="n">
        <v>2.9</v>
      </c>
      <c r="G7" s="16" t="n">
        <v>2.3</v>
      </c>
      <c r="H7" s="16" t="n">
        <v>2.3</v>
      </c>
      <c r="I7" s="16" t="n">
        <v>2.1</v>
      </c>
      <c r="J7" s="16" t="n">
        <v>1.9</v>
      </c>
      <c r="K7" s="16" t="n">
        <v>1.7</v>
      </c>
      <c r="L7" s="16" t="n">
        <v>1.6</v>
      </c>
      <c r="M7" s="16" t="n">
        <v>1.5</v>
      </c>
      <c r="N7" s="16" t="n">
        <v>1.5</v>
      </c>
      <c r="O7" s="16" t="n">
        <v>1.5</v>
      </c>
      <c r="P7" s="16" t="n">
        <v>1.3</v>
      </c>
      <c r="Q7" s="16" t="n">
        <v>1.2</v>
      </c>
      <c r="R7" s="16" t="n">
        <v>1.2</v>
      </c>
      <c r="S7" s="16" t="n">
        <v>1</v>
      </c>
      <c r="T7" s="16" t="n">
        <v>1.1</v>
      </c>
      <c r="U7" s="16" t="n">
        <v>1</v>
      </c>
      <c r="V7" s="16" t="n">
        <v>1</v>
      </c>
      <c r="W7" s="16" t="n">
        <v>1</v>
      </c>
      <c r="X7" s="16" t="n">
        <v>1</v>
      </c>
      <c r="Y7" s="16" t="n">
        <v>1.1</v>
      </c>
      <c r="Z7" s="16" t="n">
        <v>1.1</v>
      </c>
      <c r="AA7" s="16" t="n">
        <v>1.1</v>
      </c>
      <c r="AB7" s="16" t="n">
        <v>1.1</v>
      </c>
      <c r="AC7" s="16" t="n">
        <v>1.1</v>
      </c>
      <c r="AD7" s="16" t="n">
        <v>1.1</v>
      </c>
      <c r="AE7" s="16" t="n">
        <v>1</v>
      </c>
      <c r="AF7" s="16" t="n">
        <v>0.9</v>
      </c>
      <c r="AG7" s="16" t="n">
        <v>0.8</v>
      </c>
      <c r="AH7" s="16" t="n">
        <v>1</v>
      </c>
      <c r="AI7" s="18" t="n">
        <f aca="false">MIN(E7:AH7)</f>
        <v>0.8</v>
      </c>
      <c r="AJ7" s="19" t="n">
        <f aca="false">AI7*1</f>
        <v>0.8</v>
      </c>
      <c r="AK7" s="20" t="n">
        <f aca="false">(AJ7-AJ7)/AJ7</f>
        <v>0</v>
      </c>
    </row>
    <row r="8" customFormat="false" ht="14.5" hidden="false" customHeight="false" outlineLevel="0" collapsed="false">
      <c r="B8" s="16" t="n">
        <v>1</v>
      </c>
      <c r="C8" s="17" t="n">
        <v>2</v>
      </c>
      <c r="D8" s="17" t="n">
        <v>10</v>
      </c>
      <c r="E8" s="16" t="n">
        <v>3.1</v>
      </c>
      <c r="F8" s="16" t="n">
        <v>2.4</v>
      </c>
      <c r="G8" s="16" t="n">
        <v>1.8</v>
      </c>
      <c r="H8" s="16" t="n">
        <v>1.2</v>
      </c>
      <c r="I8" s="16" t="n">
        <v>1</v>
      </c>
      <c r="J8" s="16" t="n">
        <v>0.9</v>
      </c>
      <c r="K8" s="16" t="n">
        <v>0.8</v>
      </c>
      <c r="L8" s="16" t="n">
        <v>0.8</v>
      </c>
      <c r="M8" s="16" t="n">
        <v>0.8</v>
      </c>
      <c r="N8" s="16" t="n">
        <v>0.8</v>
      </c>
      <c r="O8" s="16" t="n">
        <v>0.8</v>
      </c>
      <c r="P8" s="16" t="n">
        <v>0.8</v>
      </c>
      <c r="Q8" s="16" t="n">
        <v>0.8</v>
      </c>
      <c r="R8" s="16" t="n">
        <v>0.9</v>
      </c>
      <c r="S8" s="16" t="n">
        <v>1.2</v>
      </c>
      <c r="T8" s="16" t="n">
        <v>1</v>
      </c>
      <c r="U8" s="16" t="n">
        <v>0.9</v>
      </c>
      <c r="V8" s="16" t="n">
        <v>0.9</v>
      </c>
      <c r="W8" s="16" t="n">
        <v>0.8</v>
      </c>
      <c r="X8" s="16" t="n">
        <v>0.8</v>
      </c>
      <c r="Y8" s="16" t="n">
        <v>0.8</v>
      </c>
      <c r="Z8" s="16" t="n">
        <v>0.9</v>
      </c>
      <c r="AA8" s="16" t="n">
        <v>0.9</v>
      </c>
      <c r="AB8" s="16" t="n">
        <v>0.9</v>
      </c>
      <c r="AC8" s="16" t="n">
        <v>0.9</v>
      </c>
      <c r="AD8" s="16" t="n">
        <v>0.9</v>
      </c>
      <c r="AE8" s="16" t="n">
        <v>0.9</v>
      </c>
      <c r="AF8" s="16" t="n">
        <v>0.8</v>
      </c>
      <c r="AG8" s="16" t="n">
        <v>0.8</v>
      </c>
      <c r="AH8" s="16" t="n">
        <v>0.8</v>
      </c>
      <c r="AI8" s="18" t="n">
        <f aca="false">MIN(E8:AH8)</f>
        <v>0.8</v>
      </c>
      <c r="AJ8" s="19" t="n">
        <f aca="false">AI8*1</f>
        <v>0.8</v>
      </c>
      <c r="AK8" s="20" t="n">
        <f aca="false">(AJ8-AJ8)/AJ8</f>
        <v>0</v>
      </c>
    </row>
    <row r="9" customFormat="false" ht="14.5" hidden="false" customHeight="false" outlineLevel="0" collapsed="false">
      <c r="B9" s="16" t="n">
        <v>2</v>
      </c>
      <c r="C9" s="17" t="n">
        <v>2</v>
      </c>
      <c r="D9" s="17" t="n">
        <v>10</v>
      </c>
      <c r="E9" s="16" t="n">
        <v>2.8</v>
      </c>
      <c r="F9" s="16" t="n">
        <v>2.1</v>
      </c>
      <c r="G9" s="16" t="n">
        <v>1.5</v>
      </c>
      <c r="H9" s="16" t="n">
        <v>0.9</v>
      </c>
      <c r="I9" s="16" t="n">
        <v>0.8</v>
      </c>
      <c r="J9" s="16" t="n">
        <v>0.7</v>
      </c>
      <c r="K9" s="16" t="n">
        <v>0.6</v>
      </c>
      <c r="L9" s="16" t="n">
        <v>0.7</v>
      </c>
      <c r="M9" s="16" t="n">
        <v>0.7</v>
      </c>
      <c r="N9" s="16" t="n">
        <v>0.7</v>
      </c>
      <c r="O9" s="16" t="n">
        <v>0.7</v>
      </c>
      <c r="P9" s="16" t="n">
        <v>0.7</v>
      </c>
      <c r="Q9" s="16" t="n">
        <v>0.7</v>
      </c>
      <c r="R9" s="16" t="n">
        <v>0.8</v>
      </c>
      <c r="S9" s="16" t="n">
        <v>0.7</v>
      </c>
      <c r="T9" s="16" t="n">
        <v>0.8</v>
      </c>
      <c r="U9" s="16" t="n">
        <v>0.8</v>
      </c>
      <c r="V9" s="16" t="n">
        <v>0.7</v>
      </c>
      <c r="W9" s="16" t="n">
        <v>0.7</v>
      </c>
      <c r="X9" s="16" t="n">
        <v>0.7</v>
      </c>
      <c r="Y9" s="16" t="n">
        <v>0.7</v>
      </c>
      <c r="Z9" s="16" t="n">
        <v>0.8</v>
      </c>
      <c r="AA9" s="16" t="n">
        <v>0.7</v>
      </c>
      <c r="AB9" s="16" t="n">
        <v>0.7</v>
      </c>
      <c r="AC9" s="16" t="n">
        <v>0.7</v>
      </c>
      <c r="AD9" s="16" t="n">
        <v>0.7</v>
      </c>
      <c r="AE9" s="16" t="n">
        <v>0.7</v>
      </c>
      <c r="AF9" s="16" t="n">
        <v>0.7</v>
      </c>
      <c r="AG9" s="16" t="n">
        <v>0.7</v>
      </c>
      <c r="AH9" s="16" t="n">
        <v>0.7</v>
      </c>
      <c r="AI9" s="18" t="n">
        <f aca="false">MIN(E9:AH9)</f>
        <v>0.6</v>
      </c>
      <c r="AJ9" s="19" t="n">
        <f aca="false">AI9*1</f>
        <v>0.6</v>
      </c>
      <c r="AK9" s="20" t="n">
        <f aca="false">(AJ9-AJ9)/AJ9</f>
        <v>0</v>
      </c>
    </row>
    <row r="10" customFormat="false" ht="14.5" hidden="false" customHeight="false" outlineLevel="0" collapsed="false">
      <c r="B10" s="16" t="n">
        <v>3</v>
      </c>
      <c r="C10" s="17" t="n">
        <v>2</v>
      </c>
      <c r="D10" s="17" t="n">
        <v>10</v>
      </c>
      <c r="E10" s="16" t="n">
        <v>2.6</v>
      </c>
      <c r="F10" s="16" t="n">
        <v>2.2</v>
      </c>
      <c r="G10" s="16" t="n">
        <v>1.9</v>
      </c>
      <c r="H10" s="16" t="n">
        <v>1.6</v>
      </c>
      <c r="I10" s="16" t="n">
        <v>1.3</v>
      </c>
      <c r="J10" s="16" t="n">
        <v>1.2</v>
      </c>
      <c r="K10" s="16" t="n">
        <v>1.1</v>
      </c>
      <c r="L10" s="16" t="n">
        <v>1</v>
      </c>
      <c r="M10" s="16" t="n">
        <v>1</v>
      </c>
      <c r="N10" s="16" t="n">
        <v>1</v>
      </c>
      <c r="O10" s="16" t="n">
        <v>1</v>
      </c>
      <c r="P10" s="16" t="n">
        <v>1</v>
      </c>
      <c r="Q10" s="16" t="n">
        <v>1</v>
      </c>
      <c r="R10" s="16" t="n">
        <v>0.8</v>
      </c>
      <c r="S10" s="16" t="n">
        <v>0.9</v>
      </c>
      <c r="T10" s="16" t="n">
        <v>0.9</v>
      </c>
      <c r="U10" s="16" t="n">
        <v>0.9</v>
      </c>
      <c r="V10" s="16" t="n">
        <v>0.9</v>
      </c>
      <c r="W10" s="16" t="n">
        <v>0.9</v>
      </c>
      <c r="X10" s="16" t="n">
        <v>0.9</v>
      </c>
      <c r="Y10" s="16" t="n">
        <v>0.9</v>
      </c>
      <c r="Z10" s="16" t="n">
        <v>0.9</v>
      </c>
      <c r="AA10" s="16" t="n">
        <v>0.9</v>
      </c>
      <c r="AB10" s="16" t="n">
        <v>0.9</v>
      </c>
      <c r="AC10" s="16" t="n">
        <v>0.9</v>
      </c>
      <c r="AD10" s="16" t="n">
        <v>0.9</v>
      </c>
      <c r="AE10" s="16" t="n">
        <v>0.9</v>
      </c>
      <c r="AF10" s="16" t="n">
        <v>0.9</v>
      </c>
      <c r="AG10" s="16" t="n">
        <v>0.9</v>
      </c>
      <c r="AH10" s="16" t="n">
        <v>0.9</v>
      </c>
      <c r="AI10" s="18" t="n">
        <f aca="false">MIN(E10:AH10)</f>
        <v>0.8</v>
      </c>
      <c r="AJ10" s="19" t="n">
        <f aca="false">AI10*1</f>
        <v>0.8</v>
      </c>
      <c r="AK10" s="20" t="n">
        <f aca="false">(AJ10-AJ10)/AJ10</f>
        <v>0</v>
      </c>
    </row>
    <row r="11" customFormat="false" ht="14.5" hidden="false" customHeight="false" outlineLevel="0" collapsed="false">
      <c r="B11" s="16" t="n">
        <v>1</v>
      </c>
      <c r="C11" s="17" t="n">
        <v>3</v>
      </c>
      <c r="D11" s="17" t="n">
        <v>10</v>
      </c>
      <c r="E11" s="16" t="n">
        <v>1.9</v>
      </c>
      <c r="F11" s="21" t="n">
        <v>1.9</v>
      </c>
      <c r="G11" s="21" t="n">
        <v>1.7</v>
      </c>
      <c r="H11" s="21" t="n">
        <v>1.7</v>
      </c>
      <c r="I11" s="21" t="n">
        <v>1.6</v>
      </c>
      <c r="J11" s="21" t="n">
        <v>1.4</v>
      </c>
      <c r="K11" s="21" t="n">
        <v>1.3</v>
      </c>
      <c r="L11" s="21" t="n">
        <v>1.2</v>
      </c>
      <c r="M11" s="21" t="n">
        <v>1.1</v>
      </c>
      <c r="N11" s="21" t="n">
        <v>0.99</v>
      </c>
      <c r="O11" s="21" t="n">
        <v>0.86</v>
      </c>
      <c r="P11" s="21" t="n">
        <v>0.87</v>
      </c>
      <c r="Q11" s="21" t="n">
        <v>0.75</v>
      </c>
      <c r="R11" s="21" t="n">
        <v>0.82</v>
      </c>
      <c r="S11" s="16" t="n">
        <v>0.9</v>
      </c>
      <c r="T11" s="16" t="n">
        <v>0.88</v>
      </c>
      <c r="U11" s="16" t="n">
        <v>0.86</v>
      </c>
      <c r="V11" s="16" t="n">
        <v>0.85</v>
      </c>
      <c r="W11" s="16" t="n">
        <v>0.8</v>
      </c>
      <c r="X11" s="16" t="n">
        <v>0.8</v>
      </c>
      <c r="Y11" s="16" t="n">
        <v>0.76</v>
      </c>
      <c r="Z11" s="16" t="n">
        <v>0.76</v>
      </c>
      <c r="AA11" s="16" t="n">
        <v>0.75</v>
      </c>
      <c r="AB11" s="16" t="n">
        <v>0.75</v>
      </c>
      <c r="AC11" s="16" t="n">
        <v>0.75</v>
      </c>
      <c r="AD11" s="16" t="n">
        <v>0.75</v>
      </c>
      <c r="AE11" s="16" t="n">
        <v>0.75</v>
      </c>
      <c r="AF11" s="16" t="n">
        <v>0.75</v>
      </c>
      <c r="AG11" s="16" t="n">
        <v>0.75</v>
      </c>
      <c r="AH11" s="16" t="n">
        <v>0.75</v>
      </c>
      <c r="AI11" s="18" t="n">
        <f aca="false">MIN(E11:AH11)</f>
        <v>0.75</v>
      </c>
      <c r="AJ11" s="19" t="n">
        <f aca="false">AI11*1</f>
        <v>0.75</v>
      </c>
      <c r="AK11" s="20" t="n">
        <f aca="false">(AJ11-AJ11)/AJ11</f>
        <v>0</v>
      </c>
    </row>
    <row r="12" customFormat="false" ht="14.5" hidden="false" customHeight="false" outlineLevel="0" collapsed="false">
      <c r="B12" s="16" t="n">
        <v>2</v>
      </c>
      <c r="C12" s="17" t="n">
        <v>3</v>
      </c>
      <c r="D12" s="17" t="n">
        <v>10</v>
      </c>
      <c r="E12" s="16" t="n">
        <v>1.8</v>
      </c>
      <c r="F12" s="16" t="n">
        <v>1.8</v>
      </c>
      <c r="G12" s="16" t="n">
        <v>1.5</v>
      </c>
      <c r="H12" s="16" t="n">
        <v>1.1</v>
      </c>
      <c r="I12" s="16" t="n">
        <v>0.9</v>
      </c>
      <c r="J12" s="16" t="n">
        <v>0.8</v>
      </c>
      <c r="K12" s="16" t="n">
        <v>0.9</v>
      </c>
      <c r="L12" s="16" t="n">
        <v>0.9</v>
      </c>
      <c r="M12" s="16" t="n">
        <v>0.9</v>
      </c>
      <c r="N12" s="16" t="n">
        <v>0.9</v>
      </c>
      <c r="O12" s="16" t="n">
        <v>0.9</v>
      </c>
      <c r="P12" s="16" t="n">
        <v>0.8</v>
      </c>
      <c r="Q12" s="16" t="n">
        <v>0.8</v>
      </c>
      <c r="R12" s="16" t="n">
        <v>0.8</v>
      </c>
      <c r="S12" s="16" t="n">
        <v>0.6</v>
      </c>
      <c r="T12" s="16" t="n">
        <v>0.6</v>
      </c>
      <c r="U12" s="16" t="n">
        <v>0.7</v>
      </c>
      <c r="V12" s="16" t="n">
        <v>0.5</v>
      </c>
      <c r="W12" s="16" t="n">
        <v>0.5</v>
      </c>
      <c r="X12" s="16" t="n">
        <v>0.5</v>
      </c>
      <c r="Y12" s="16" t="n">
        <v>0.5</v>
      </c>
      <c r="Z12" s="16" t="n">
        <v>0.6</v>
      </c>
      <c r="AA12" s="16" t="n">
        <v>0.7</v>
      </c>
      <c r="AB12" s="16" t="n">
        <v>0.7</v>
      </c>
      <c r="AC12" s="16" t="n">
        <v>0.6</v>
      </c>
      <c r="AD12" s="16" t="n">
        <v>0.6</v>
      </c>
      <c r="AE12" s="16" t="n">
        <v>0.6</v>
      </c>
      <c r="AF12" s="16" t="n">
        <v>0.6</v>
      </c>
      <c r="AG12" s="16" t="n">
        <v>0.7</v>
      </c>
      <c r="AH12" s="16" t="n">
        <v>0.6</v>
      </c>
      <c r="AI12" s="18" t="n">
        <f aca="false">MIN(E12:AH12)</f>
        <v>0.5</v>
      </c>
      <c r="AJ12" s="19" t="n">
        <f aca="false">AI12*1</f>
        <v>0.5</v>
      </c>
      <c r="AK12" s="20" t="n">
        <f aca="false">(AJ12-AJ12)/AJ12</f>
        <v>0</v>
      </c>
    </row>
    <row r="13" customFormat="false" ht="14.5" hidden="false" customHeight="false" outlineLevel="0" collapsed="false">
      <c r="B13" s="16" t="n">
        <v>3</v>
      </c>
      <c r="C13" s="17" t="n">
        <v>3</v>
      </c>
      <c r="D13" s="17" t="n">
        <v>10</v>
      </c>
      <c r="E13" s="16" t="n">
        <v>1.7</v>
      </c>
      <c r="F13" s="16" t="n">
        <v>1.6</v>
      </c>
      <c r="G13" s="16" t="n">
        <v>1.3</v>
      </c>
      <c r="H13" s="16" t="n">
        <v>1.25</v>
      </c>
      <c r="I13" s="16" t="n">
        <v>1.11</v>
      </c>
      <c r="J13" s="16" t="n">
        <v>0.85</v>
      </c>
      <c r="K13" s="16" t="n">
        <v>0.9</v>
      </c>
      <c r="L13" s="16" t="n">
        <v>0.86</v>
      </c>
      <c r="M13" s="16" t="n">
        <v>0.7</v>
      </c>
      <c r="N13" s="16" t="n">
        <v>0.6</v>
      </c>
      <c r="O13" s="16" t="n">
        <v>0.59</v>
      </c>
      <c r="P13" s="16" t="n">
        <v>0.5</v>
      </c>
      <c r="Q13" s="16" t="n">
        <v>0.6</v>
      </c>
      <c r="R13" s="16" t="n">
        <v>0.7</v>
      </c>
      <c r="S13" s="16" t="n">
        <v>0.6</v>
      </c>
      <c r="T13" s="16" t="n">
        <v>0.61</v>
      </c>
      <c r="U13" s="16" t="n">
        <v>0.6</v>
      </c>
      <c r="V13" s="16" t="n">
        <v>0.59</v>
      </c>
      <c r="W13" s="16" t="n">
        <v>0.5</v>
      </c>
      <c r="X13" s="16" t="n">
        <v>0.54</v>
      </c>
      <c r="Y13" s="16" t="n">
        <v>0.5</v>
      </c>
      <c r="Z13" s="16" t="n">
        <v>0.55</v>
      </c>
      <c r="AA13" s="16" t="n">
        <v>0.6</v>
      </c>
      <c r="AB13" s="16" t="n">
        <v>0.6</v>
      </c>
      <c r="AC13" s="16" t="n">
        <v>0.5</v>
      </c>
      <c r="AD13" s="16" t="n">
        <v>0.5</v>
      </c>
      <c r="AE13" s="16" t="n">
        <v>0.5</v>
      </c>
      <c r="AF13" s="16" t="n">
        <v>0.5</v>
      </c>
      <c r="AG13" s="16" t="n">
        <v>0.5</v>
      </c>
      <c r="AH13" s="16" t="n">
        <v>0.5</v>
      </c>
      <c r="AI13" s="18" t="n">
        <f aca="false">MIN(E13:AH13)</f>
        <v>0.5</v>
      </c>
      <c r="AJ13" s="19" t="n">
        <f aca="false">AI13*1</f>
        <v>0.5</v>
      </c>
      <c r="AK13" s="20" t="n">
        <f aca="false">(AJ13-AJ13)/AJ13</f>
        <v>0</v>
      </c>
    </row>
    <row r="14" customFormat="false" ht="14.5" hidden="false" customHeight="false" outlineLevel="0" collapsed="false">
      <c r="B14" s="22" t="n">
        <v>1</v>
      </c>
      <c r="C14" s="23" t="n">
        <v>1</v>
      </c>
      <c r="D14" s="23" t="n">
        <v>20</v>
      </c>
      <c r="E14" s="22" t="n">
        <v>7.1</v>
      </c>
      <c r="F14" s="22" t="n">
        <v>6.2</v>
      </c>
      <c r="G14" s="22" t="n">
        <v>4.9</v>
      </c>
      <c r="H14" s="22" t="n">
        <v>3.9</v>
      </c>
      <c r="I14" s="22" t="n">
        <v>3.4</v>
      </c>
      <c r="J14" s="22" t="n">
        <v>3.1</v>
      </c>
      <c r="K14" s="22" t="n">
        <v>2.9</v>
      </c>
      <c r="L14" s="22" t="n">
        <v>2.4</v>
      </c>
      <c r="M14" s="22" t="n">
        <v>2.2</v>
      </c>
      <c r="N14" s="22" t="n">
        <v>2.3</v>
      </c>
      <c r="O14" s="22" t="n">
        <v>2.2</v>
      </c>
      <c r="P14" s="22" t="n">
        <v>2.1</v>
      </c>
      <c r="Q14" s="22" t="n">
        <v>1.8</v>
      </c>
      <c r="R14" s="22" t="n">
        <v>2</v>
      </c>
      <c r="S14" s="22" t="n">
        <v>2</v>
      </c>
      <c r="T14" s="22" t="n">
        <v>2.2</v>
      </c>
      <c r="U14" s="22" t="n">
        <v>2</v>
      </c>
      <c r="V14" s="22" t="n">
        <v>1.9</v>
      </c>
      <c r="W14" s="22" t="n">
        <v>1.8</v>
      </c>
      <c r="X14" s="22" t="n">
        <v>1.9</v>
      </c>
      <c r="Y14" s="22" t="n">
        <v>2.1</v>
      </c>
      <c r="Z14" s="22" t="n">
        <v>2.1</v>
      </c>
      <c r="AA14" s="22" t="n">
        <v>2.1</v>
      </c>
      <c r="AB14" s="22" t="n">
        <v>2</v>
      </c>
      <c r="AC14" s="22" t="n">
        <v>2</v>
      </c>
      <c r="AD14" s="22" t="n">
        <v>2</v>
      </c>
      <c r="AE14" s="22" t="n">
        <v>1.9</v>
      </c>
      <c r="AF14" s="22" t="n">
        <v>2</v>
      </c>
      <c r="AG14" s="22" t="n">
        <v>2.1</v>
      </c>
      <c r="AH14" s="22" t="n">
        <v>2.3</v>
      </c>
      <c r="AI14" s="18" t="n">
        <f aca="false">MIN(E14:AH14)</f>
        <v>1.8</v>
      </c>
      <c r="AJ14" s="19" t="n">
        <f aca="false">AI14*1</f>
        <v>1.8</v>
      </c>
      <c r="AK14" s="20" t="n">
        <f aca="false">(AJ14-AJ14)/AJ14</f>
        <v>0</v>
      </c>
    </row>
    <row r="15" customFormat="false" ht="14.5" hidden="false" customHeight="false" outlineLevel="0" collapsed="false">
      <c r="B15" s="22" t="n">
        <v>2</v>
      </c>
      <c r="C15" s="23" t="n">
        <v>1</v>
      </c>
      <c r="D15" s="23" t="n">
        <v>20</v>
      </c>
      <c r="E15" s="22" t="n">
        <v>6.8</v>
      </c>
      <c r="F15" s="22" t="n">
        <v>5.6</v>
      </c>
      <c r="G15" s="22" t="n">
        <v>4.2</v>
      </c>
      <c r="H15" s="22" t="n">
        <v>2.9</v>
      </c>
      <c r="I15" s="22" t="n">
        <v>2.8</v>
      </c>
      <c r="J15" s="22" t="n">
        <v>2.7</v>
      </c>
      <c r="K15" s="22" t="n">
        <v>2.4</v>
      </c>
      <c r="L15" s="22" t="n">
        <v>2</v>
      </c>
      <c r="M15" s="22" t="n">
        <v>1.9</v>
      </c>
      <c r="N15" s="22" t="n">
        <v>1.8</v>
      </c>
      <c r="O15" s="22" t="n">
        <v>1.7</v>
      </c>
      <c r="P15" s="22" t="n">
        <v>1.6</v>
      </c>
      <c r="Q15" s="22" t="n">
        <v>1.5</v>
      </c>
      <c r="R15" s="22" t="n">
        <v>1.5</v>
      </c>
      <c r="S15" s="22" t="n">
        <v>1.5</v>
      </c>
      <c r="T15" s="22" t="n">
        <v>1.7</v>
      </c>
      <c r="U15" s="22" t="n">
        <v>1.5</v>
      </c>
      <c r="V15" s="22" t="n">
        <v>1.5</v>
      </c>
      <c r="W15" s="22" t="n">
        <v>1.5</v>
      </c>
      <c r="X15" s="22" t="n">
        <v>1.5</v>
      </c>
      <c r="Y15" s="22" t="n">
        <v>1.6</v>
      </c>
      <c r="Z15" s="22" t="n">
        <v>1.7</v>
      </c>
      <c r="AA15" s="22" t="n">
        <v>1.6</v>
      </c>
      <c r="AB15" s="22" t="n">
        <v>1.6</v>
      </c>
      <c r="AC15" s="22" t="n">
        <v>1.5</v>
      </c>
      <c r="AD15" s="22" t="n">
        <v>1.5</v>
      </c>
      <c r="AE15" s="22" t="n">
        <v>1.5</v>
      </c>
      <c r="AF15" s="22" t="n">
        <v>1.5</v>
      </c>
      <c r="AG15" s="22" t="n">
        <v>1.5</v>
      </c>
      <c r="AH15" s="22" t="n">
        <v>1.6</v>
      </c>
      <c r="AI15" s="18" t="n">
        <f aca="false">MIN(E15:AH15)</f>
        <v>1.5</v>
      </c>
      <c r="AJ15" s="19" t="n">
        <f aca="false">AI15*1</f>
        <v>1.5</v>
      </c>
      <c r="AK15" s="20" t="n">
        <f aca="false">(AJ15-AJ15)/AJ15</f>
        <v>0</v>
      </c>
    </row>
    <row r="16" customFormat="false" ht="14.5" hidden="false" customHeight="false" outlineLevel="0" collapsed="false">
      <c r="B16" s="22" t="n">
        <v>3</v>
      </c>
      <c r="C16" s="23" t="n">
        <v>1</v>
      </c>
      <c r="D16" s="23" t="n">
        <v>20</v>
      </c>
      <c r="E16" s="22" t="n">
        <v>6.2</v>
      </c>
      <c r="F16" s="22" t="n">
        <v>5</v>
      </c>
      <c r="G16" s="22" t="n">
        <v>4.1</v>
      </c>
      <c r="H16" s="22" t="n">
        <v>2.9</v>
      </c>
      <c r="I16" s="22" t="n">
        <v>2.7</v>
      </c>
      <c r="J16" s="22" t="n">
        <v>2.6</v>
      </c>
      <c r="K16" s="22" t="n">
        <v>2.4</v>
      </c>
      <c r="L16" s="22" t="n">
        <v>2.2</v>
      </c>
      <c r="M16" s="22" t="n">
        <v>2.1</v>
      </c>
      <c r="N16" s="22" t="n">
        <v>2</v>
      </c>
      <c r="O16" s="22" t="n">
        <v>2</v>
      </c>
      <c r="P16" s="22" t="n">
        <v>1.9</v>
      </c>
      <c r="Q16" s="22" t="n">
        <v>1.7</v>
      </c>
      <c r="R16" s="22" t="n">
        <v>1.8</v>
      </c>
      <c r="S16" s="22" t="n">
        <v>1.8</v>
      </c>
      <c r="T16" s="22" t="n">
        <v>2</v>
      </c>
      <c r="U16" s="22" t="n">
        <v>1.8</v>
      </c>
      <c r="V16" s="22" t="n">
        <v>1.7</v>
      </c>
      <c r="W16" s="22" t="n">
        <v>1.6</v>
      </c>
      <c r="X16" s="22" t="n">
        <v>1.6</v>
      </c>
      <c r="Y16" s="22" t="n">
        <v>1.8</v>
      </c>
      <c r="Z16" s="22" t="n">
        <v>1.8</v>
      </c>
      <c r="AA16" s="22" t="n">
        <v>1.7</v>
      </c>
      <c r="AB16" s="22" t="n">
        <v>1.6</v>
      </c>
      <c r="AC16" s="22" t="n">
        <v>1.5</v>
      </c>
      <c r="AD16" s="22" t="n">
        <v>1.5</v>
      </c>
      <c r="AE16" s="22" t="n">
        <v>1.5</v>
      </c>
      <c r="AF16" s="22" t="n">
        <v>1.5</v>
      </c>
      <c r="AG16" s="22" t="n">
        <v>1.6</v>
      </c>
      <c r="AH16" s="22" t="n">
        <v>1.8</v>
      </c>
      <c r="AI16" s="18" t="n">
        <f aca="false">MIN(E16:AH16)</f>
        <v>1.5</v>
      </c>
      <c r="AJ16" s="19" t="n">
        <f aca="false">AI16*1</f>
        <v>1.5</v>
      </c>
      <c r="AK16" s="20" t="n">
        <f aca="false">(AJ16-AJ16)/AJ16</f>
        <v>0</v>
      </c>
    </row>
    <row r="17" customFormat="false" ht="14.5" hidden="false" customHeight="false" outlineLevel="0" collapsed="false">
      <c r="B17" s="22" t="n">
        <v>1</v>
      </c>
      <c r="C17" s="23" t="n">
        <v>2</v>
      </c>
      <c r="D17" s="23" t="n">
        <v>20</v>
      </c>
      <c r="E17" s="22" t="n">
        <v>9.6</v>
      </c>
      <c r="F17" s="22" t="n">
        <v>8.7</v>
      </c>
      <c r="G17" s="22" t="n">
        <v>7.2</v>
      </c>
      <c r="H17" s="22" t="n">
        <v>6.4</v>
      </c>
      <c r="I17" s="22" t="n">
        <v>5.8</v>
      </c>
      <c r="J17" s="22" t="n">
        <v>5.6</v>
      </c>
      <c r="K17" s="22" t="n">
        <v>5.2</v>
      </c>
      <c r="L17" s="22" t="n">
        <v>4.9</v>
      </c>
      <c r="M17" s="22" t="n">
        <v>4.7</v>
      </c>
      <c r="N17" s="22" t="n">
        <v>4.3</v>
      </c>
      <c r="O17" s="22" t="n">
        <v>4.1</v>
      </c>
      <c r="P17" s="22" t="n">
        <v>3.6</v>
      </c>
      <c r="Q17" s="22" t="n">
        <v>3</v>
      </c>
      <c r="R17" s="22" t="n">
        <v>2.8</v>
      </c>
      <c r="S17" s="22" t="n">
        <v>2.6</v>
      </c>
      <c r="T17" s="22" t="n">
        <v>3.1</v>
      </c>
      <c r="U17" s="22" t="n">
        <v>2.8</v>
      </c>
      <c r="V17" s="22" t="n">
        <v>2.8</v>
      </c>
      <c r="W17" s="22" t="n">
        <v>2.7</v>
      </c>
      <c r="X17" s="22" t="n">
        <v>2.7</v>
      </c>
      <c r="Y17" s="22" t="n">
        <v>2.8</v>
      </c>
      <c r="Z17" s="22" t="n">
        <v>2.9</v>
      </c>
      <c r="AA17" s="22" t="n">
        <v>2.9</v>
      </c>
      <c r="AB17" s="22" t="n">
        <v>2.6</v>
      </c>
      <c r="AC17" s="22" t="n">
        <v>2.5</v>
      </c>
      <c r="AD17" s="22" t="n">
        <v>2.5</v>
      </c>
      <c r="AE17" s="22" t="n">
        <v>2.5</v>
      </c>
      <c r="AF17" s="22" t="n">
        <v>2.6</v>
      </c>
      <c r="AG17" s="22" t="n">
        <v>2.7</v>
      </c>
      <c r="AH17" s="22" t="n">
        <v>3</v>
      </c>
      <c r="AI17" s="18" t="n">
        <f aca="false">MIN(E17:AH17)</f>
        <v>2.5</v>
      </c>
      <c r="AJ17" s="19" t="n">
        <f aca="false">AI17*1</f>
        <v>2.5</v>
      </c>
      <c r="AK17" s="20" t="n">
        <f aca="false">(AJ17-AJ17)/AJ17</f>
        <v>0</v>
      </c>
    </row>
    <row r="18" customFormat="false" ht="14.5" hidden="false" customHeight="false" outlineLevel="0" collapsed="false">
      <c r="B18" s="22" t="n">
        <v>2</v>
      </c>
      <c r="C18" s="23" t="n">
        <v>2</v>
      </c>
      <c r="D18" s="23" t="n">
        <v>20</v>
      </c>
      <c r="E18" s="22" t="n">
        <v>9.3</v>
      </c>
      <c r="F18" s="22" t="n">
        <v>8.1</v>
      </c>
      <c r="G18" s="22" t="n">
        <v>6.7</v>
      </c>
      <c r="H18" s="22" t="n">
        <v>5.7</v>
      </c>
      <c r="I18" s="22" t="n">
        <v>5.6</v>
      </c>
      <c r="J18" s="22" t="n">
        <v>5.5</v>
      </c>
      <c r="K18" s="22" t="n">
        <v>5.2</v>
      </c>
      <c r="L18" s="22" t="n">
        <v>4.7</v>
      </c>
      <c r="M18" s="22" t="n">
        <v>4.6</v>
      </c>
      <c r="N18" s="22" t="n">
        <v>4.2</v>
      </c>
      <c r="O18" s="22" t="n">
        <v>4.2</v>
      </c>
      <c r="P18" s="22" t="n">
        <v>3.9</v>
      </c>
      <c r="Q18" s="22" t="n">
        <v>3.4</v>
      </c>
      <c r="R18" s="22" t="n">
        <v>3.6</v>
      </c>
      <c r="S18" s="22" t="n">
        <v>3.2</v>
      </c>
      <c r="T18" s="22" t="n">
        <v>3.8</v>
      </c>
      <c r="U18" s="22" t="n">
        <v>3.4</v>
      </c>
      <c r="V18" s="22" t="n">
        <v>3.4</v>
      </c>
      <c r="W18" s="22" t="n">
        <v>3.3</v>
      </c>
      <c r="X18" s="22" t="n">
        <v>3.2</v>
      </c>
      <c r="Y18" s="22" t="n">
        <v>3.3</v>
      </c>
      <c r="Z18" s="22" t="n">
        <v>3.2</v>
      </c>
      <c r="AA18" s="22" t="n">
        <v>3.2</v>
      </c>
      <c r="AB18" s="22" t="n">
        <v>3.2</v>
      </c>
      <c r="AC18" s="22" t="n">
        <v>3.2</v>
      </c>
      <c r="AD18" s="22" t="n">
        <v>3.2</v>
      </c>
      <c r="AE18" s="22" t="n">
        <v>3.1</v>
      </c>
      <c r="AF18" s="22" t="n">
        <v>3</v>
      </c>
      <c r="AG18" s="22" t="n">
        <v>3.1</v>
      </c>
      <c r="AH18" s="22" t="n">
        <v>3.5</v>
      </c>
      <c r="AI18" s="18" t="n">
        <f aca="false">MIN(E18:AH18)</f>
        <v>3</v>
      </c>
      <c r="AJ18" s="19" t="n">
        <f aca="false">AI18*1</f>
        <v>3</v>
      </c>
      <c r="AK18" s="20" t="n">
        <f aca="false">(AJ18-AJ18)/AJ18</f>
        <v>0</v>
      </c>
    </row>
    <row r="19" customFormat="false" ht="14.5" hidden="false" customHeight="false" outlineLevel="0" collapsed="false">
      <c r="B19" s="22" t="n">
        <v>3</v>
      </c>
      <c r="C19" s="23" t="n">
        <v>2</v>
      </c>
      <c r="D19" s="23" t="n">
        <v>20</v>
      </c>
      <c r="E19" s="22" t="n">
        <v>8.2</v>
      </c>
      <c r="F19" s="22" t="n">
        <v>6.7</v>
      </c>
      <c r="G19" s="22" t="n">
        <v>5.3</v>
      </c>
      <c r="H19" s="22" t="n">
        <v>3.8</v>
      </c>
      <c r="I19" s="22" t="n">
        <v>3.5</v>
      </c>
      <c r="J19" s="22" t="n">
        <v>3.2</v>
      </c>
      <c r="K19" s="22" t="n">
        <v>3</v>
      </c>
      <c r="L19" s="22" t="n">
        <v>2.7</v>
      </c>
      <c r="M19" s="22" t="n">
        <v>2.5</v>
      </c>
      <c r="N19" s="22" t="n">
        <v>2.6</v>
      </c>
      <c r="O19" s="22" t="n">
        <v>2.5</v>
      </c>
      <c r="P19" s="22" t="n">
        <v>2.4</v>
      </c>
      <c r="Q19" s="22" t="n">
        <v>2.3</v>
      </c>
      <c r="R19" s="22" t="n">
        <v>2.6</v>
      </c>
      <c r="S19" s="22" t="n">
        <v>2.5</v>
      </c>
      <c r="T19" s="22" t="n">
        <v>2.7</v>
      </c>
      <c r="U19" s="22" t="n">
        <v>2.4</v>
      </c>
      <c r="V19" s="22" t="n">
        <v>2.3</v>
      </c>
      <c r="W19" s="22" t="n">
        <v>2.3</v>
      </c>
      <c r="X19" s="22" t="n">
        <v>2.4</v>
      </c>
      <c r="Y19" s="22" t="n">
        <v>2.5</v>
      </c>
      <c r="Z19" s="22" t="n">
        <v>2.6</v>
      </c>
      <c r="AA19" s="22" t="n">
        <v>2.4</v>
      </c>
      <c r="AB19" s="22" t="n">
        <v>2.4</v>
      </c>
      <c r="AC19" s="22" t="n">
        <v>2.4</v>
      </c>
      <c r="AD19" s="22" t="n">
        <v>2.5</v>
      </c>
      <c r="AE19" s="22" t="n">
        <v>2.4</v>
      </c>
      <c r="AF19" s="22" t="n">
        <v>2.4</v>
      </c>
      <c r="AG19" s="22" t="n">
        <v>2.4</v>
      </c>
      <c r="AH19" s="22" t="n">
        <v>2.8</v>
      </c>
      <c r="AI19" s="18" t="n">
        <f aca="false">MIN(E19:AH19)</f>
        <v>2.3</v>
      </c>
      <c r="AJ19" s="19" t="n">
        <f aca="false">AI19*1</f>
        <v>2.3</v>
      </c>
      <c r="AK19" s="20" t="n">
        <f aca="false">(AJ19-AJ19)/AJ19</f>
        <v>0</v>
      </c>
    </row>
    <row r="20" customFormat="false" ht="14.5" hidden="false" customHeight="false" outlineLevel="0" collapsed="false">
      <c r="B20" s="22" t="n">
        <v>1</v>
      </c>
      <c r="C20" s="23" t="n">
        <v>3</v>
      </c>
      <c r="D20" s="23" t="n">
        <v>20</v>
      </c>
      <c r="E20" s="22" t="n">
        <v>7.5</v>
      </c>
      <c r="F20" s="22" t="n">
        <v>6.2</v>
      </c>
      <c r="G20" s="22" t="n">
        <v>4.7</v>
      </c>
      <c r="H20" s="22" t="n">
        <v>3.6</v>
      </c>
      <c r="I20" s="22" t="n">
        <v>3.2</v>
      </c>
      <c r="J20" s="22" t="n">
        <v>2.9</v>
      </c>
      <c r="K20" s="22" t="n">
        <v>2.7</v>
      </c>
      <c r="L20" s="22" t="n">
        <v>2.6</v>
      </c>
      <c r="M20" s="22" t="n">
        <v>2.4</v>
      </c>
      <c r="N20" s="22" t="n">
        <v>2.2</v>
      </c>
      <c r="O20" s="22" t="n">
        <v>2.3</v>
      </c>
      <c r="P20" s="22" t="n">
        <v>2.3</v>
      </c>
      <c r="Q20" s="22" t="n">
        <v>2.3</v>
      </c>
      <c r="R20" s="22" t="n">
        <v>2.3</v>
      </c>
      <c r="S20" s="22" t="n">
        <v>2.3</v>
      </c>
      <c r="T20" s="22" t="n">
        <v>2.5</v>
      </c>
      <c r="U20" s="22" t="n">
        <v>2.5</v>
      </c>
      <c r="V20" s="22" t="n">
        <v>2.5</v>
      </c>
      <c r="W20" s="22" t="n">
        <v>2.2</v>
      </c>
      <c r="X20" s="22" t="n">
        <v>2.2</v>
      </c>
      <c r="Y20" s="22" t="n">
        <v>2.3</v>
      </c>
      <c r="Z20" s="22" t="n">
        <v>2.4</v>
      </c>
      <c r="AA20" s="22" t="n">
        <v>2.4</v>
      </c>
      <c r="AB20" s="22" t="n">
        <v>2.3</v>
      </c>
      <c r="AC20" s="22" t="n">
        <v>2.2</v>
      </c>
      <c r="AD20" s="22" t="n">
        <v>2.2</v>
      </c>
      <c r="AE20" s="22" t="n">
        <v>2.2</v>
      </c>
      <c r="AF20" s="22" t="n">
        <v>2.1</v>
      </c>
      <c r="AG20" s="22" t="n">
        <v>2.1</v>
      </c>
      <c r="AH20" s="22" t="n">
        <v>2.7</v>
      </c>
      <c r="AI20" s="18" t="n">
        <f aca="false">MIN(E20:AH20)</f>
        <v>2.1</v>
      </c>
      <c r="AJ20" s="19" t="n">
        <f aca="false">AI20*1</f>
        <v>2.1</v>
      </c>
      <c r="AK20" s="20" t="n">
        <f aca="false">(AJ20-AJ20)/AJ20</f>
        <v>0</v>
      </c>
    </row>
    <row r="21" customFormat="false" ht="14.5" hidden="false" customHeight="false" outlineLevel="0" collapsed="false">
      <c r="B21" s="22" t="n">
        <v>2</v>
      </c>
      <c r="C21" s="23" t="n">
        <v>3</v>
      </c>
      <c r="D21" s="23" t="n">
        <v>20</v>
      </c>
      <c r="E21" s="22" t="n">
        <v>7.2</v>
      </c>
      <c r="F21" s="22" t="n">
        <v>5.7</v>
      </c>
      <c r="G21" s="22" t="n">
        <v>4.1</v>
      </c>
      <c r="H21" s="22" t="n">
        <v>2.5</v>
      </c>
      <c r="I21" s="22" t="n">
        <v>2.3</v>
      </c>
      <c r="J21" s="22" t="n">
        <v>2.1</v>
      </c>
      <c r="K21" s="22" t="n">
        <v>2.1</v>
      </c>
      <c r="L21" s="22" t="n">
        <v>2</v>
      </c>
      <c r="M21" s="22" t="n">
        <v>2</v>
      </c>
      <c r="N21" s="22" t="n">
        <v>1.9</v>
      </c>
      <c r="O21" s="22" t="n">
        <v>1.9</v>
      </c>
      <c r="P21" s="22" t="n">
        <v>1.9</v>
      </c>
      <c r="Q21" s="22" t="n">
        <v>1.9</v>
      </c>
      <c r="R21" s="22" t="n">
        <v>2.1</v>
      </c>
      <c r="S21" s="22" t="n">
        <v>2.1</v>
      </c>
      <c r="T21" s="22" t="n">
        <v>2.3</v>
      </c>
      <c r="U21" s="22" t="n">
        <v>1.7</v>
      </c>
      <c r="V21" s="22" t="n">
        <v>1.7</v>
      </c>
      <c r="W21" s="22" t="n">
        <v>2</v>
      </c>
      <c r="X21" s="22" t="n">
        <v>2</v>
      </c>
      <c r="Y21" s="22" t="n">
        <v>2.1</v>
      </c>
      <c r="Z21" s="22" t="n">
        <v>2.2</v>
      </c>
      <c r="AA21" s="22" t="n">
        <v>2.1</v>
      </c>
      <c r="AB21" s="22" t="n">
        <v>2</v>
      </c>
      <c r="AC21" s="22" t="n">
        <v>1.8</v>
      </c>
      <c r="AD21" s="22" t="n">
        <v>1.8</v>
      </c>
      <c r="AE21" s="22" t="n">
        <v>1.8</v>
      </c>
      <c r="AF21" s="22" t="n">
        <v>2</v>
      </c>
      <c r="AG21" s="22" t="n">
        <v>2.2</v>
      </c>
      <c r="AH21" s="22" t="n">
        <v>2.3</v>
      </c>
      <c r="AI21" s="18" t="n">
        <f aca="false">MIN(E21:AH21)</f>
        <v>1.7</v>
      </c>
      <c r="AJ21" s="19" t="n">
        <f aca="false">AI21*1</f>
        <v>1.7</v>
      </c>
      <c r="AK21" s="20" t="n">
        <f aca="false">(AJ21-AJ21)/AJ21</f>
        <v>0</v>
      </c>
    </row>
    <row r="22" customFormat="false" ht="14.5" hidden="false" customHeight="false" outlineLevel="0" collapsed="false">
      <c r="B22" s="22" t="n">
        <v>3</v>
      </c>
      <c r="C22" s="23" t="n">
        <v>3</v>
      </c>
      <c r="D22" s="23" t="n">
        <v>20</v>
      </c>
      <c r="E22" s="22" t="n">
        <v>6.8</v>
      </c>
      <c r="F22" s="22" t="n">
        <v>6.4</v>
      </c>
      <c r="G22" s="22" t="n">
        <v>6</v>
      </c>
      <c r="H22" s="22" t="n">
        <v>5.9</v>
      </c>
      <c r="I22" s="22" t="n">
        <v>5.6</v>
      </c>
      <c r="J22" s="22" t="n">
        <v>5.1</v>
      </c>
      <c r="K22" s="22" t="n">
        <v>5.4</v>
      </c>
      <c r="L22" s="22" t="n">
        <v>5.2</v>
      </c>
      <c r="M22" s="22" t="n">
        <v>5.3</v>
      </c>
      <c r="N22" s="22" t="n">
        <v>5.2</v>
      </c>
      <c r="O22" s="22" t="n">
        <v>5.2</v>
      </c>
      <c r="P22" s="22" t="n">
        <v>5.1</v>
      </c>
      <c r="Q22" s="22" t="n">
        <v>5</v>
      </c>
      <c r="R22" s="22" t="n">
        <v>4.9</v>
      </c>
      <c r="S22" s="22" t="n">
        <v>4.8</v>
      </c>
      <c r="T22" s="22" t="n">
        <v>4.5</v>
      </c>
      <c r="U22" s="22" t="n">
        <v>4.4</v>
      </c>
      <c r="V22" s="22" t="n">
        <v>4.3</v>
      </c>
      <c r="W22" s="22" t="n">
        <v>4.2</v>
      </c>
      <c r="X22" s="22" t="n">
        <v>4.2</v>
      </c>
      <c r="Y22" s="22" t="n">
        <v>4.2</v>
      </c>
      <c r="Z22" s="22" t="n">
        <v>4.3</v>
      </c>
      <c r="AA22" s="22" t="n">
        <v>4.3</v>
      </c>
      <c r="AB22" s="22" t="n">
        <v>4.2</v>
      </c>
      <c r="AC22" s="22" t="n">
        <v>4.2</v>
      </c>
      <c r="AD22" s="22" t="n">
        <v>4.2</v>
      </c>
      <c r="AE22" s="22" t="n">
        <v>4.2</v>
      </c>
      <c r="AF22" s="22" t="n">
        <v>4.2</v>
      </c>
      <c r="AG22" s="22" t="n">
        <v>4.2</v>
      </c>
      <c r="AH22" s="22" t="n">
        <v>4.2</v>
      </c>
      <c r="AI22" s="18" t="n">
        <f aca="false">MIN(E22:AH22)</f>
        <v>4.2</v>
      </c>
      <c r="AJ22" s="19" t="n">
        <f aca="false">AI22*1</f>
        <v>4.2</v>
      </c>
      <c r="AK22" s="20" t="n">
        <f aca="false">(AJ22-AJ22)/AJ22</f>
        <v>0</v>
      </c>
    </row>
    <row r="23" customFormat="false" ht="14.5" hidden="false" customHeight="false" outlineLevel="0" collapsed="false">
      <c r="B23" s="24" t="n">
        <v>1</v>
      </c>
      <c r="C23" s="25" t="n">
        <v>1</v>
      </c>
      <c r="D23" s="25" t="n">
        <v>30</v>
      </c>
      <c r="E23" s="26" t="n">
        <v>10.3</v>
      </c>
      <c r="F23" s="26" t="n">
        <v>8.2</v>
      </c>
      <c r="G23" s="26" t="n">
        <v>6</v>
      </c>
      <c r="H23" s="26" t="n">
        <v>4.9</v>
      </c>
      <c r="I23" s="24" t="n">
        <v>4.8</v>
      </c>
      <c r="J23" s="24" t="n">
        <v>4.7</v>
      </c>
      <c r="K23" s="24" t="n">
        <v>4.5</v>
      </c>
      <c r="L23" s="24" t="n">
        <v>4.2</v>
      </c>
      <c r="M23" s="24" t="n">
        <v>4</v>
      </c>
      <c r="N23" s="24" t="n">
        <v>3.8</v>
      </c>
      <c r="O23" s="24" t="n">
        <v>3.7</v>
      </c>
      <c r="P23" s="24" t="n">
        <v>3.6</v>
      </c>
      <c r="Q23" s="24" t="n">
        <v>3.4</v>
      </c>
      <c r="R23" s="24" t="n">
        <v>3.4</v>
      </c>
      <c r="S23" s="24" t="n">
        <v>3.2</v>
      </c>
      <c r="T23" s="24" t="n">
        <v>3.5</v>
      </c>
      <c r="U23" s="24" t="n">
        <v>3.2</v>
      </c>
      <c r="V23" s="24" t="n">
        <v>3.1</v>
      </c>
      <c r="W23" s="24" t="n">
        <v>3.1</v>
      </c>
      <c r="X23" s="24" t="n">
        <v>2.9</v>
      </c>
      <c r="Y23" s="24" t="n">
        <v>2.9</v>
      </c>
      <c r="Z23" s="24" t="n">
        <v>2.8</v>
      </c>
      <c r="AA23" s="24" t="n">
        <v>2.8</v>
      </c>
      <c r="AB23" s="24" t="n">
        <v>2.9</v>
      </c>
      <c r="AC23" s="24" t="n">
        <v>3.1</v>
      </c>
      <c r="AD23" s="24" t="n">
        <v>3.1</v>
      </c>
      <c r="AE23" s="24" t="n">
        <v>3</v>
      </c>
      <c r="AF23" s="24" t="n">
        <v>2.9</v>
      </c>
      <c r="AG23" s="24" t="n">
        <v>2.9</v>
      </c>
      <c r="AH23" s="24" t="n">
        <v>3.1</v>
      </c>
      <c r="AI23" s="18" t="n">
        <f aca="false">MIN(E23:AH23)</f>
        <v>2.8</v>
      </c>
      <c r="AJ23" s="19" t="n">
        <f aca="false">AI23*1</f>
        <v>2.8</v>
      </c>
      <c r="AK23" s="20" t="n">
        <f aca="false">(AJ23-AJ23)/AJ23</f>
        <v>0</v>
      </c>
    </row>
    <row r="24" customFormat="false" ht="14.5" hidden="false" customHeight="false" outlineLevel="0" collapsed="false">
      <c r="B24" s="24" t="n">
        <v>2</v>
      </c>
      <c r="C24" s="25" t="n">
        <v>1</v>
      </c>
      <c r="D24" s="25" t="n">
        <v>30</v>
      </c>
      <c r="E24" s="24" t="n">
        <v>9.8</v>
      </c>
      <c r="F24" s="24" t="n">
        <v>7.7</v>
      </c>
      <c r="G24" s="24" t="n">
        <v>6</v>
      </c>
      <c r="H24" s="24" t="n">
        <v>4.6</v>
      </c>
      <c r="I24" s="24" t="n">
        <v>4.5</v>
      </c>
      <c r="J24" s="24" t="n">
        <v>4.2</v>
      </c>
      <c r="K24" s="24" t="n">
        <v>3.8</v>
      </c>
      <c r="L24" s="24" t="n">
        <v>3.6</v>
      </c>
      <c r="M24" s="24" t="n">
        <v>3.3</v>
      </c>
      <c r="N24" s="24" t="n">
        <v>3.2</v>
      </c>
      <c r="O24" s="24" t="n">
        <v>3</v>
      </c>
      <c r="P24" s="24" t="n">
        <v>2.9</v>
      </c>
      <c r="Q24" s="24" t="n">
        <v>2.7</v>
      </c>
      <c r="R24" s="24" t="n">
        <v>2.8</v>
      </c>
      <c r="S24" s="24" t="n">
        <v>2.8</v>
      </c>
      <c r="T24" s="24" t="n">
        <v>3.1</v>
      </c>
      <c r="U24" s="24" t="n">
        <v>2.7</v>
      </c>
      <c r="V24" s="24" t="n">
        <v>2.9</v>
      </c>
      <c r="W24" s="24" t="n">
        <v>2.6</v>
      </c>
      <c r="X24" s="24" t="n">
        <v>2.7</v>
      </c>
      <c r="Y24" s="24" t="n">
        <v>2.7</v>
      </c>
      <c r="Z24" s="24" t="n">
        <v>2.8</v>
      </c>
      <c r="AA24" s="24" t="n">
        <v>2.8</v>
      </c>
      <c r="AB24" s="24" t="n">
        <v>2.8</v>
      </c>
      <c r="AC24" s="24" t="n">
        <v>2.8</v>
      </c>
      <c r="AD24" s="24" t="n">
        <v>2.8</v>
      </c>
      <c r="AE24" s="24" t="n">
        <v>2.7</v>
      </c>
      <c r="AF24" s="24" t="n">
        <v>2.7</v>
      </c>
      <c r="AG24" s="24" t="n">
        <v>2.7</v>
      </c>
      <c r="AH24" s="24" t="n">
        <v>3.1</v>
      </c>
      <c r="AI24" s="18" t="n">
        <f aca="false">MIN(E24:AH24)</f>
        <v>2.6</v>
      </c>
      <c r="AJ24" s="19" t="n">
        <f aca="false">AI24*1</f>
        <v>2.6</v>
      </c>
      <c r="AK24" s="20" t="n">
        <f aca="false">(AJ24-AJ24)/AJ24</f>
        <v>0</v>
      </c>
    </row>
    <row r="25" customFormat="false" ht="14.5" hidden="false" customHeight="false" outlineLevel="0" collapsed="false">
      <c r="B25" s="24" t="n">
        <v>3</v>
      </c>
      <c r="C25" s="25" t="n">
        <v>1</v>
      </c>
      <c r="D25" s="25" t="n">
        <v>30</v>
      </c>
      <c r="E25" s="24" t="n">
        <v>9.5</v>
      </c>
      <c r="F25" s="24" t="n">
        <v>7.7</v>
      </c>
      <c r="G25" s="24" t="n">
        <v>5.9</v>
      </c>
      <c r="H25" s="24" t="n">
        <v>4.7</v>
      </c>
      <c r="I25" s="24" t="n">
        <v>4.2</v>
      </c>
      <c r="J25" s="24" t="n">
        <v>3.8</v>
      </c>
      <c r="K25" s="24" t="n">
        <v>3.6</v>
      </c>
      <c r="L25" s="24" t="n">
        <v>3.4</v>
      </c>
      <c r="M25" s="24" t="n">
        <v>3.3</v>
      </c>
      <c r="N25" s="24" t="n">
        <v>3.2</v>
      </c>
      <c r="O25" s="24" t="n">
        <v>3.3</v>
      </c>
      <c r="P25" s="24" t="n">
        <v>3.1</v>
      </c>
      <c r="Q25" s="24" t="n">
        <v>3</v>
      </c>
      <c r="R25" s="24" t="n">
        <v>2.9</v>
      </c>
      <c r="S25" s="24" t="n">
        <v>2.8</v>
      </c>
      <c r="T25" s="24" t="n">
        <v>2.9</v>
      </c>
      <c r="U25" s="24" t="n">
        <v>2.8</v>
      </c>
      <c r="V25" s="24" t="n">
        <v>2.7</v>
      </c>
      <c r="W25" s="24" t="n">
        <v>2.6</v>
      </c>
      <c r="X25" s="24" t="n">
        <v>2.9</v>
      </c>
      <c r="Y25" s="24" t="n">
        <v>2.9</v>
      </c>
      <c r="Z25" s="24" t="n">
        <v>3</v>
      </c>
      <c r="AA25" s="24" t="n">
        <v>3</v>
      </c>
      <c r="AB25" s="24" t="n">
        <v>3</v>
      </c>
      <c r="AC25" s="24" t="n">
        <v>3</v>
      </c>
      <c r="AD25" s="24" t="n">
        <v>3</v>
      </c>
      <c r="AE25" s="24" t="n">
        <v>2.9</v>
      </c>
      <c r="AF25" s="24" t="n">
        <v>2.9</v>
      </c>
      <c r="AG25" s="24" t="n">
        <v>2.9</v>
      </c>
      <c r="AH25" s="24" t="n">
        <v>3.2</v>
      </c>
      <c r="AI25" s="18" t="n">
        <f aca="false">MIN(E25:AH25)</f>
        <v>2.6</v>
      </c>
      <c r="AJ25" s="19" t="n">
        <f aca="false">AI25*1</f>
        <v>2.6</v>
      </c>
      <c r="AK25" s="20" t="n">
        <f aca="false">(AJ25-AJ25)/AJ25</f>
        <v>0</v>
      </c>
    </row>
    <row r="26" customFormat="false" ht="14.5" hidden="false" customHeight="false" outlineLevel="0" collapsed="false">
      <c r="B26" s="24" t="n">
        <v>1</v>
      </c>
      <c r="C26" s="25" t="n">
        <v>2</v>
      </c>
      <c r="D26" s="25" t="n">
        <v>30</v>
      </c>
      <c r="E26" s="24" t="n">
        <v>12.1</v>
      </c>
      <c r="F26" s="24" t="n">
        <v>10.8</v>
      </c>
      <c r="G26" s="24" t="n">
        <v>9.2</v>
      </c>
      <c r="H26" s="24" t="n">
        <v>7.9</v>
      </c>
      <c r="I26" s="24" t="n">
        <v>6</v>
      </c>
      <c r="J26" s="24" t="n">
        <v>5.8</v>
      </c>
      <c r="K26" s="24" t="n">
        <v>5.6</v>
      </c>
      <c r="L26" s="24" t="n">
        <v>5.6</v>
      </c>
      <c r="M26" s="24" t="n">
        <v>5.5</v>
      </c>
      <c r="N26" s="24" t="n">
        <v>5.1</v>
      </c>
      <c r="O26" s="24" t="n">
        <v>4.9</v>
      </c>
      <c r="P26" s="24" t="n">
        <v>4.7</v>
      </c>
      <c r="Q26" s="24" t="n">
        <v>4.3</v>
      </c>
      <c r="R26" s="24" t="n">
        <v>4.2</v>
      </c>
      <c r="S26" s="24" t="n">
        <v>4.2</v>
      </c>
      <c r="T26" s="24" t="n">
        <v>4.5</v>
      </c>
      <c r="U26" s="24" t="n">
        <v>4.3</v>
      </c>
      <c r="V26" s="24" t="n">
        <v>4.4</v>
      </c>
      <c r="W26" s="24" t="n">
        <v>3.9</v>
      </c>
      <c r="X26" s="24" t="n">
        <v>3.9</v>
      </c>
      <c r="Y26" s="24" t="n">
        <v>4</v>
      </c>
      <c r="Z26" s="24" t="n">
        <v>4.1</v>
      </c>
      <c r="AA26" s="24" t="n">
        <v>4.1</v>
      </c>
      <c r="AB26" s="24" t="n">
        <v>4.1</v>
      </c>
      <c r="AC26" s="24" t="n">
        <v>4.2</v>
      </c>
      <c r="AD26" s="24" t="n">
        <v>4.2</v>
      </c>
      <c r="AE26" s="24" t="n">
        <v>4.2</v>
      </c>
      <c r="AF26" s="24" t="n">
        <v>4</v>
      </c>
      <c r="AG26" s="24" t="n">
        <v>3.9</v>
      </c>
      <c r="AH26" s="24" t="n">
        <v>4.3</v>
      </c>
      <c r="AI26" s="18" t="n">
        <f aca="false">MIN(E26:AH26)</f>
        <v>3.9</v>
      </c>
      <c r="AJ26" s="19" t="n">
        <f aca="false">AI26*1</f>
        <v>3.9</v>
      </c>
      <c r="AK26" s="20" t="n">
        <f aca="false">(AJ26-AJ26)/AJ26</f>
        <v>0</v>
      </c>
    </row>
    <row r="27" customFormat="false" ht="14.5" hidden="false" customHeight="false" outlineLevel="0" collapsed="false">
      <c r="B27" s="24" t="n">
        <v>2</v>
      </c>
      <c r="C27" s="25" t="n">
        <v>2</v>
      </c>
      <c r="D27" s="25" t="n">
        <v>30</v>
      </c>
      <c r="E27" s="24" t="n">
        <v>11.5</v>
      </c>
      <c r="F27" s="24" t="n">
        <v>10.1</v>
      </c>
      <c r="G27" s="24" t="n">
        <v>8.7</v>
      </c>
      <c r="H27" s="24" t="n">
        <v>7.3</v>
      </c>
      <c r="I27" s="24" t="n">
        <v>6.8</v>
      </c>
      <c r="J27" s="24" t="n">
        <v>6.2</v>
      </c>
      <c r="K27" s="24" t="n">
        <v>5.8</v>
      </c>
      <c r="L27" s="24" t="n">
        <v>5.3</v>
      </c>
      <c r="M27" s="24" t="n">
        <v>4.9</v>
      </c>
      <c r="N27" s="24" t="n">
        <v>4.5</v>
      </c>
      <c r="O27" s="24" t="n">
        <v>4.4</v>
      </c>
      <c r="P27" s="24" t="n">
        <v>4.6</v>
      </c>
      <c r="Q27" s="24" t="n">
        <v>3.7</v>
      </c>
      <c r="R27" s="24" t="n">
        <v>3.7</v>
      </c>
      <c r="S27" s="24" t="n">
        <v>3.5</v>
      </c>
      <c r="T27" s="24" t="n">
        <v>4</v>
      </c>
      <c r="U27" s="24" t="n">
        <v>3.6</v>
      </c>
      <c r="V27" s="24" t="n">
        <v>3.6</v>
      </c>
      <c r="W27" s="24" t="n">
        <v>3.6</v>
      </c>
      <c r="X27" s="24" t="n">
        <v>3.6</v>
      </c>
      <c r="Y27" s="24" t="n">
        <v>3.5</v>
      </c>
      <c r="Z27" s="24" t="n">
        <v>3.6</v>
      </c>
      <c r="AA27" s="24" t="n">
        <v>3.5</v>
      </c>
      <c r="AB27" s="24" t="n">
        <v>3.5</v>
      </c>
      <c r="AC27" s="24" t="n">
        <v>3.6</v>
      </c>
      <c r="AD27" s="24" t="n">
        <v>3.6</v>
      </c>
      <c r="AE27" s="24" t="n">
        <v>3.5</v>
      </c>
      <c r="AF27" s="24" t="n">
        <v>3.3</v>
      </c>
      <c r="AG27" s="24" t="n">
        <v>3.4</v>
      </c>
      <c r="AH27" s="24" t="n">
        <v>3.5</v>
      </c>
      <c r="AI27" s="18" t="n">
        <f aca="false">MIN(E27:AH27)</f>
        <v>3.3</v>
      </c>
      <c r="AJ27" s="19" t="n">
        <f aca="false">AI27*1</f>
        <v>3.3</v>
      </c>
      <c r="AK27" s="20" t="n">
        <f aca="false">(AJ27-AJ27)/AJ27</f>
        <v>0</v>
      </c>
    </row>
    <row r="28" customFormat="false" ht="14.5" hidden="false" customHeight="false" outlineLevel="0" collapsed="false">
      <c r="B28" s="24" t="n">
        <v>3</v>
      </c>
      <c r="C28" s="25" t="n">
        <v>2</v>
      </c>
      <c r="D28" s="25" t="n">
        <v>30</v>
      </c>
      <c r="E28" s="24" t="n">
        <v>10.7</v>
      </c>
      <c r="F28" s="24" t="n">
        <v>9.4</v>
      </c>
      <c r="G28" s="24" t="n">
        <v>8.2</v>
      </c>
      <c r="H28" s="24" t="n">
        <v>6.9</v>
      </c>
      <c r="I28" s="24" t="n">
        <v>6.7</v>
      </c>
      <c r="J28" s="24" t="n">
        <v>6.4</v>
      </c>
      <c r="K28" s="24" t="n">
        <v>6.2</v>
      </c>
      <c r="L28" s="24" t="n">
        <v>5.9</v>
      </c>
      <c r="M28" s="24" t="n">
        <v>5.6</v>
      </c>
      <c r="N28" s="24" t="n">
        <v>5.2</v>
      </c>
      <c r="O28" s="24" t="n">
        <v>5.1</v>
      </c>
      <c r="P28" s="24" t="n">
        <v>4.8</v>
      </c>
      <c r="Q28" s="24" t="n">
        <v>4.6</v>
      </c>
      <c r="R28" s="24" t="n">
        <v>4.2</v>
      </c>
      <c r="S28" s="24" t="n">
        <v>4.3</v>
      </c>
      <c r="T28" s="24" t="n">
        <v>4.6</v>
      </c>
      <c r="U28" s="24" t="n">
        <v>3.4</v>
      </c>
      <c r="V28" s="24" t="n">
        <v>3.4</v>
      </c>
      <c r="W28" s="24" t="n">
        <v>3.6</v>
      </c>
      <c r="X28" s="24" t="n">
        <v>3.8</v>
      </c>
      <c r="Y28" s="24" t="n">
        <v>3.8</v>
      </c>
      <c r="Z28" s="24" t="n">
        <v>3.9</v>
      </c>
      <c r="AA28" s="24" t="n">
        <v>3.6</v>
      </c>
      <c r="AB28" s="24" t="n">
        <v>3.5</v>
      </c>
      <c r="AC28" s="24" t="n">
        <v>3.5</v>
      </c>
      <c r="AD28" s="24" t="n">
        <v>3.5</v>
      </c>
      <c r="AE28" s="24" t="n">
        <v>3.4</v>
      </c>
      <c r="AF28" s="24" t="n">
        <v>3.5</v>
      </c>
      <c r="AG28" s="24" t="n">
        <v>3.5</v>
      </c>
      <c r="AH28" s="24" t="n">
        <v>3.7</v>
      </c>
      <c r="AI28" s="18" t="n">
        <f aca="false">MIN(E28:AH28)</f>
        <v>3.4</v>
      </c>
      <c r="AJ28" s="19" t="n">
        <f aca="false">AI28*1</f>
        <v>3.4</v>
      </c>
      <c r="AK28" s="20" t="n">
        <f aca="false">(AJ28-AJ28)/AJ28</f>
        <v>0</v>
      </c>
    </row>
    <row r="29" customFormat="false" ht="14.5" hidden="false" customHeight="false" outlineLevel="0" collapsed="false">
      <c r="B29" s="24" t="n">
        <v>1</v>
      </c>
      <c r="C29" s="25" t="n">
        <v>3</v>
      </c>
      <c r="D29" s="25" t="n">
        <v>30</v>
      </c>
      <c r="E29" s="24" t="n">
        <v>11.9</v>
      </c>
      <c r="F29" s="24" t="n">
        <v>10</v>
      </c>
      <c r="G29" s="24" t="n">
        <v>8.1</v>
      </c>
      <c r="H29" s="24" t="n">
        <v>6.1</v>
      </c>
      <c r="I29" s="24" t="n">
        <v>5.8</v>
      </c>
      <c r="J29" s="24" t="n">
        <v>5.1</v>
      </c>
      <c r="K29" s="24" t="n">
        <v>4.6</v>
      </c>
      <c r="L29" s="24" t="n">
        <v>4.2</v>
      </c>
      <c r="M29" s="24" t="n">
        <v>3.7</v>
      </c>
      <c r="N29" s="24" t="n">
        <v>3.6</v>
      </c>
      <c r="O29" s="24" t="n">
        <v>3.4</v>
      </c>
      <c r="P29" s="24" t="n">
        <v>3.3</v>
      </c>
      <c r="Q29" s="24" t="n">
        <v>3.2</v>
      </c>
      <c r="R29" s="24" t="n">
        <v>3.3</v>
      </c>
      <c r="S29" s="24" t="n">
        <v>3.2</v>
      </c>
      <c r="T29" s="24" t="n">
        <v>3.7</v>
      </c>
      <c r="U29" s="24" t="n">
        <v>2.7</v>
      </c>
      <c r="V29" s="24" t="n">
        <v>2.7</v>
      </c>
      <c r="W29" s="24" t="n">
        <v>2.8</v>
      </c>
      <c r="X29" s="24" t="n">
        <v>3</v>
      </c>
      <c r="Y29" s="24" t="n">
        <v>3.3</v>
      </c>
      <c r="Z29" s="24" t="n">
        <v>3.5</v>
      </c>
      <c r="AA29" s="24" t="n">
        <v>3.5</v>
      </c>
      <c r="AB29" s="24" t="n">
        <v>3.2</v>
      </c>
      <c r="AC29" s="24" t="n">
        <v>3.1</v>
      </c>
      <c r="AD29" s="24" t="n">
        <v>3.1</v>
      </c>
      <c r="AE29" s="24" t="n">
        <v>3.2</v>
      </c>
      <c r="AF29" s="24" t="n">
        <v>3.2</v>
      </c>
      <c r="AG29" s="24" t="n">
        <v>3.3</v>
      </c>
      <c r="AH29" s="24" t="n">
        <v>3.5</v>
      </c>
      <c r="AI29" s="18" t="n">
        <f aca="false">MIN(E29:AH29)</f>
        <v>2.7</v>
      </c>
      <c r="AJ29" s="19" t="n">
        <f aca="false">AI29*1</f>
        <v>2.7</v>
      </c>
      <c r="AK29" s="20" t="n">
        <f aca="false">(AJ29-AJ29)/AJ29</f>
        <v>0</v>
      </c>
    </row>
    <row r="30" customFormat="false" ht="14.5" hidden="false" customHeight="false" outlineLevel="0" collapsed="false">
      <c r="B30" s="24" t="n">
        <v>2</v>
      </c>
      <c r="C30" s="25" t="n">
        <v>3</v>
      </c>
      <c r="D30" s="25" t="n">
        <v>30</v>
      </c>
      <c r="E30" s="24" t="n">
        <v>11.5</v>
      </c>
      <c r="F30" s="24" t="n">
        <v>9.7</v>
      </c>
      <c r="G30" s="24" t="n">
        <v>7.9</v>
      </c>
      <c r="H30" s="24" t="n">
        <v>6.2</v>
      </c>
      <c r="I30" s="24" t="n">
        <v>6.1</v>
      </c>
      <c r="J30" s="24" t="n">
        <v>6</v>
      </c>
      <c r="K30" s="24" t="n">
        <v>5.7</v>
      </c>
      <c r="L30" s="24" t="n">
        <v>5.3</v>
      </c>
      <c r="M30" s="24" t="n">
        <v>5.1</v>
      </c>
      <c r="N30" s="24" t="n">
        <v>4.7</v>
      </c>
      <c r="O30" s="24" t="n">
        <v>4.4</v>
      </c>
      <c r="P30" s="24" t="n">
        <v>4.2</v>
      </c>
      <c r="Q30" s="24" t="n">
        <v>4.2</v>
      </c>
      <c r="R30" s="24" t="n">
        <v>4</v>
      </c>
      <c r="S30" s="24" t="n">
        <v>3.9</v>
      </c>
      <c r="T30" s="24" t="n">
        <v>4.1</v>
      </c>
      <c r="U30" s="24" t="n">
        <v>3.5</v>
      </c>
      <c r="V30" s="24" t="n">
        <v>3.5</v>
      </c>
      <c r="W30" s="24" t="n">
        <v>3.5</v>
      </c>
      <c r="X30" s="24" t="n">
        <v>3.4</v>
      </c>
      <c r="Y30" s="24" t="n">
        <v>3.5</v>
      </c>
      <c r="Z30" s="24" t="n">
        <v>3.7</v>
      </c>
      <c r="AA30" s="24" t="n">
        <v>3.7</v>
      </c>
      <c r="AB30" s="24" t="n">
        <v>3.7</v>
      </c>
      <c r="AC30" s="24" t="n">
        <v>3.6</v>
      </c>
      <c r="AD30" s="24" t="n">
        <v>3.6</v>
      </c>
      <c r="AE30" s="24" t="n">
        <v>3.6</v>
      </c>
      <c r="AF30" s="24" t="n">
        <v>3.6</v>
      </c>
      <c r="AG30" s="24" t="n">
        <v>3.6</v>
      </c>
      <c r="AH30" s="24" t="n">
        <v>3.8</v>
      </c>
      <c r="AI30" s="18" t="n">
        <f aca="false">MIN(E30:AH30)</f>
        <v>3.4</v>
      </c>
      <c r="AJ30" s="19" t="n">
        <f aca="false">AI30*1</f>
        <v>3.4</v>
      </c>
      <c r="AK30" s="20" t="n">
        <f aca="false">(AJ30-AJ30)/AJ30</f>
        <v>0</v>
      </c>
    </row>
    <row r="31" customFormat="false" ht="14.5" hidden="false" customHeight="false" outlineLevel="0" collapsed="false">
      <c r="B31" s="24" t="n">
        <v>3</v>
      </c>
      <c r="C31" s="25" t="n">
        <v>3</v>
      </c>
      <c r="D31" s="25" t="n">
        <v>30</v>
      </c>
      <c r="E31" s="24" t="n">
        <v>11.5</v>
      </c>
      <c r="F31" s="24" t="n">
        <v>9.8</v>
      </c>
      <c r="G31" s="24" t="n">
        <v>7.4</v>
      </c>
      <c r="H31" s="24" t="n">
        <v>5.8</v>
      </c>
      <c r="I31" s="24" t="n">
        <v>5.6</v>
      </c>
      <c r="J31" s="24" t="n">
        <v>5.2</v>
      </c>
      <c r="K31" s="24" t="n">
        <v>4.8</v>
      </c>
      <c r="L31" s="24" t="n">
        <v>4.2</v>
      </c>
      <c r="M31" s="24" t="n">
        <v>3.9</v>
      </c>
      <c r="N31" s="24" t="n">
        <v>3.7</v>
      </c>
      <c r="O31" s="24" t="n">
        <v>3.8</v>
      </c>
      <c r="P31" s="24" t="n">
        <v>3.7</v>
      </c>
      <c r="Q31" s="24" t="n">
        <v>3.6</v>
      </c>
      <c r="R31" s="24" t="n">
        <v>3.8</v>
      </c>
      <c r="S31" s="24" t="n">
        <v>3.4</v>
      </c>
      <c r="T31" s="24" t="n">
        <v>4.1</v>
      </c>
      <c r="U31" s="24" t="n">
        <v>3.5</v>
      </c>
      <c r="V31" s="24" t="n">
        <v>3.3</v>
      </c>
      <c r="W31" s="24" t="n">
        <v>3.2</v>
      </c>
      <c r="X31" s="24" t="n">
        <v>3.1</v>
      </c>
      <c r="Y31" s="24" t="n">
        <v>3.7</v>
      </c>
      <c r="Z31" s="24" t="n">
        <v>3.9</v>
      </c>
      <c r="AA31" s="24" t="n">
        <v>3.9</v>
      </c>
      <c r="AB31" s="24" t="n">
        <v>3.8</v>
      </c>
      <c r="AC31" s="24" t="n">
        <v>3.8</v>
      </c>
      <c r="AD31" s="24" t="n">
        <v>3.8</v>
      </c>
      <c r="AE31" s="24" t="n">
        <v>3.8</v>
      </c>
      <c r="AF31" s="24" t="n">
        <v>3.7</v>
      </c>
      <c r="AG31" s="24" t="n">
        <v>3.7</v>
      </c>
      <c r="AH31" s="24" t="n">
        <v>4</v>
      </c>
      <c r="AI31" s="18" t="n">
        <f aca="false">MIN(E31:AH31)</f>
        <v>3.1</v>
      </c>
      <c r="AJ31" s="19" t="n">
        <f aca="false">AI31*1</f>
        <v>3.1</v>
      </c>
      <c r="AK31" s="20" t="n">
        <f aca="false">(AJ31-AJ31)/AJ31</f>
        <v>0</v>
      </c>
    </row>
  </sheetData>
  <mergeCells count="3">
    <mergeCell ref="E3:AG3"/>
    <mergeCell ref="AI3:AI4"/>
    <mergeCell ref="AJ3:AJ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Q22" activeCellId="0" sqref="Q22"/>
    </sheetView>
  </sheetViews>
  <sheetFormatPr defaultColWidth="10.70703125" defaultRowHeight="14.5" zeroHeight="false" outlineLevelRow="0" outlineLevelCol="0"/>
  <sheetData>
    <row r="1" customFormat="false" ht="14.5" hidden="false" customHeight="false" outlineLevel="0" collapsed="false">
      <c r="A1" s="8" t="s">
        <v>1</v>
      </c>
      <c r="B1" s="9"/>
      <c r="C1" s="10"/>
      <c r="D1" s="10"/>
    </row>
    <row r="2" customFormat="false" ht="14.5" hidden="false" customHeight="true" outlineLevel="0" collapsed="false">
      <c r="C2" s="1"/>
      <c r="D2" s="11" t="s">
        <v>10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3" t="s">
        <v>3</v>
      </c>
      <c r="AD2" s="13" t="s">
        <v>4</v>
      </c>
      <c r="AE2" s="1" t="s">
        <v>5</v>
      </c>
      <c r="AF2" s="27"/>
      <c r="AG2" s="28"/>
    </row>
    <row r="3" customFormat="false" ht="14.5" hidden="false" customHeight="false" outlineLevel="0" collapsed="false">
      <c r="B3" s="7" t="s">
        <v>6</v>
      </c>
      <c r="C3" s="14" t="s">
        <v>8</v>
      </c>
      <c r="D3" s="29" t="n">
        <v>1</v>
      </c>
      <c r="E3" s="29" t="n">
        <v>2</v>
      </c>
      <c r="F3" s="29" t="n">
        <v>3</v>
      </c>
      <c r="G3" s="29" t="n">
        <v>4</v>
      </c>
      <c r="H3" s="29" t="n">
        <v>5</v>
      </c>
      <c r="I3" s="29" t="n">
        <v>6</v>
      </c>
      <c r="J3" s="29" t="n">
        <v>7</v>
      </c>
      <c r="K3" s="29" t="n">
        <v>8</v>
      </c>
      <c r="L3" s="29" t="n">
        <v>9</v>
      </c>
      <c r="M3" s="29" t="n">
        <v>10</v>
      </c>
      <c r="N3" s="29" t="n">
        <v>11</v>
      </c>
      <c r="O3" s="29" t="n">
        <v>12</v>
      </c>
      <c r="P3" s="29" t="n">
        <v>13</v>
      </c>
      <c r="Q3" s="29" t="n">
        <v>14</v>
      </c>
      <c r="R3" s="29" t="n">
        <v>15</v>
      </c>
      <c r="S3" s="29" t="n">
        <v>16</v>
      </c>
      <c r="T3" s="29" t="n">
        <v>17</v>
      </c>
      <c r="U3" s="29" t="n">
        <v>18</v>
      </c>
      <c r="V3" s="29" t="n">
        <v>19</v>
      </c>
      <c r="W3" s="29" t="n">
        <v>20</v>
      </c>
      <c r="X3" s="29" t="n">
        <v>21</v>
      </c>
      <c r="Y3" s="29" t="n">
        <v>22</v>
      </c>
      <c r="Z3" s="29" t="n">
        <v>23</v>
      </c>
      <c r="AA3" s="29" t="n">
        <v>24</v>
      </c>
      <c r="AB3" s="30" t="n">
        <v>25</v>
      </c>
      <c r="AC3" s="13"/>
      <c r="AD3" s="13"/>
      <c r="AE3" s="14" t="s">
        <v>9</v>
      </c>
      <c r="AF3" s="31"/>
      <c r="AG3" s="31"/>
    </row>
    <row r="4" customFormat="false" ht="14.5" hidden="false" customHeight="false" outlineLevel="0" collapsed="false">
      <c r="B4" s="32" t="n">
        <v>1</v>
      </c>
      <c r="C4" s="33" t="n">
        <v>10</v>
      </c>
      <c r="D4" s="34" t="n">
        <v>9.5</v>
      </c>
      <c r="E4" s="35" t="n">
        <v>8.2</v>
      </c>
      <c r="F4" s="35" t="n">
        <v>6.4</v>
      </c>
      <c r="G4" s="35" t="n">
        <v>6</v>
      </c>
      <c r="H4" s="35" t="n">
        <v>5</v>
      </c>
      <c r="I4" s="35" t="n">
        <v>4.7</v>
      </c>
      <c r="J4" s="35" t="n">
        <v>4</v>
      </c>
      <c r="K4" s="35" t="n">
        <v>3.7</v>
      </c>
      <c r="L4" s="35" t="n">
        <v>3.7</v>
      </c>
      <c r="M4" s="35" t="n">
        <v>3.5</v>
      </c>
      <c r="N4" s="35" t="n">
        <v>3.2</v>
      </c>
      <c r="O4" s="35" t="n">
        <v>3</v>
      </c>
      <c r="P4" s="35" t="n">
        <v>3</v>
      </c>
      <c r="Q4" s="35" t="n">
        <v>3</v>
      </c>
      <c r="R4" s="35" t="n">
        <v>3</v>
      </c>
      <c r="S4" s="35" t="n">
        <v>3</v>
      </c>
      <c r="T4" s="35" t="n">
        <v>3</v>
      </c>
      <c r="U4" s="35" t="n">
        <v>3</v>
      </c>
      <c r="V4" s="35" t="n">
        <v>3</v>
      </c>
      <c r="W4" s="35" t="n">
        <v>3</v>
      </c>
      <c r="X4" s="35" t="n">
        <v>3</v>
      </c>
      <c r="Y4" s="35" t="n">
        <v>3</v>
      </c>
      <c r="Z4" s="35" t="n">
        <v>3</v>
      </c>
      <c r="AA4" s="35" t="n">
        <v>3</v>
      </c>
      <c r="AB4" s="35" t="n">
        <v>3</v>
      </c>
      <c r="AC4" s="36" t="n">
        <f aca="false">MIN(D4:AB4)</f>
        <v>3</v>
      </c>
      <c r="AD4" s="19" t="n">
        <f aca="false">AC4*1</f>
        <v>3</v>
      </c>
      <c r="AE4" s="20" t="n">
        <f aca="false">(AD4-AD4)/AD4</f>
        <v>0</v>
      </c>
    </row>
    <row r="5" customFormat="false" ht="14.5" hidden="false" customHeight="false" outlineLevel="0" collapsed="false">
      <c r="B5" s="32" t="n">
        <v>2</v>
      </c>
      <c r="C5" s="33" t="n">
        <v>10</v>
      </c>
      <c r="D5" s="34" t="n">
        <v>8.4</v>
      </c>
      <c r="E5" s="35" t="n">
        <v>7</v>
      </c>
      <c r="F5" s="35" t="n">
        <v>6.5</v>
      </c>
      <c r="G5" s="35" t="n">
        <v>5.5</v>
      </c>
      <c r="H5" s="35" t="n">
        <v>5</v>
      </c>
      <c r="I5" s="35" t="n">
        <v>4</v>
      </c>
      <c r="J5" s="35" t="n">
        <v>3.7</v>
      </c>
      <c r="K5" s="35" t="n">
        <v>3.5</v>
      </c>
      <c r="L5" s="35" t="n">
        <v>3.3</v>
      </c>
      <c r="M5" s="35" t="n">
        <v>3</v>
      </c>
      <c r="N5" s="35" t="n">
        <v>2.8</v>
      </c>
      <c r="O5" s="35" t="n">
        <v>2.8</v>
      </c>
      <c r="P5" s="35" t="n">
        <v>2.8</v>
      </c>
      <c r="Q5" s="35" t="n">
        <v>2.8</v>
      </c>
      <c r="R5" s="35" t="n">
        <v>2.8</v>
      </c>
      <c r="S5" s="35" t="n">
        <v>2.7</v>
      </c>
      <c r="T5" s="35" t="n">
        <v>2.7</v>
      </c>
      <c r="U5" s="35" t="n">
        <v>2.7</v>
      </c>
      <c r="V5" s="35" t="n">
        <v>2.7</v>
      </c>
      <c r="W5" s="35" t="n">
        <v>2.7</v>
      </c>
      <c r="X5" s="35" t="n">
        <v>2.7</v>
      </c>
      <c r="Y5" s="35" t="n">
        <v>2.7</v>
      </c>
      <c r="Z5" s="35" t="n">
        <v>2.7</v>
      </c>
      <c r="AA5" s="35" t="n">
        <v>2.7</v>
      </c>
      <c r="AB5" s="35" t="n">
        <v>2.7</v>
      </c>
      <c r="AC5" s="36" t="n">
        <f aca="false">MIN(D5:AB5)</f>
        <v>2.7</v>
      </c>
      <c r="AD5" s="19" t="n">
        <f aca="false">AC5*1</f>
        <v>2.7</v>
      </c>
      <c r="AE5" s="20" t="n">
        <f aca="false">(AD5-AD5)/AD5</f>
        <v>0</v>
      </c>
    </row>
    <row r="6" customFormat="false" ht="14.5" hidden="false" customHeight="false" outlineLevel="0" collapsed="false">
      <c r="B6" s="32" t="n">
        <v>3</v>
      </c>
      <c r="C6" s="33" t="n">
        <v>10</v>
      </c>
      <c r="D6" s="37" t="n">
        <v>5.5</v>
      </c>
      <c r="E6" s="35" t="n">
        <v>5.1</v>
      </c>
      <c r="F6" s="35" t="n">
        <v>4.8</v>
      </c>
      <c r="G6" s="38" t="n">
        <v>4.2</v>
      </c>
      <c r="H6" s="38" t="n">
        <v>4</v>
      </c>
      <c r="I6" s="38" t="n">
        <v>3.7</v>
      </c>
      <c r="J6" s="38" t="n">
        <v>3.3</v>
      </c>
      <c r="K6" s="38" t="n">
        <v>3</v>
      </c>
      <c r="L6" s="38" t="n">
        <v>2.7</v>
      </c>
      <c r="M6" s="38" t="n">
        <v>2.3</v>
      </c>
      <c r="N6" s="38" t="n">
        <v>2</v>
      </c>
      <c r="O6" s="38" t="n">
        <v>1.7</v>
      </c>
      <c r="P6" s="38" t="n">
        <v>1.6</v>
      </c>
      <c r="Q6" s="38" t="n">
        <v>1.5</v>
      </c>
      <c r="R6" s="38" t="n">
        <v>1.4</v>
      </c>
      <c r="S6" s="38" t="n">
        <v>1.4</v>
      </c>
      <c r="T6" s="38" t="n">
        <v>1.4</v>
      </c>
      <c r="U6" s="38" t="n">
        <v>1.4</v>
      </c>
      <c r="V6" s="38" t="n">
        <v>1.4</v>
      </c>
      <c r="W6" s="38" t="n">
        <v>1.4</v>
      </c>
      <c r="X6" s="38" t="n">
        <v>1.4</v>
      </c>
      <c r="Y6" s="38" t="n">
        <v>1.4</v>
      </c>
      <c r="Z6" s="38" t="n">
        <v>1.4</v>
      </c>
      <c r="AA6" s="35" t="n">
        <v>1.4</v>
      </c>
      <c r="AB6" s="35" t="n">
        <v>1.4</v>
      </c>
      <c r="AC6" s="36" t="n">
        <f aca="false">MIN(D6:AB6)</f>
        <v>1.4</v>
      </c>
      <c r="AD6" s="19" t="n">
        <f aca="false">AC6*1</f>
        <v>1.4</v>
      </c>
      <c r="AE6" s="20" t="n">
        <f aca="false">(AD6-AD6)/AD6</f>
        <v>0</v>
      </c>
    </row>
    <row r="7" customFormat="false" ht="14.5" hidden="false" customHeight="false" outlineLevel="0" collapsed="false">
      <c r="B7" s="39" t="n">
        <v>1</v>
      </c>
      <c r="C7" s="40" t="n">
        <v>20</v>
      </c>
      <c r="D7" s="41" t="n">
        <v>11</v>
      </c>
      <c r="E7" s="42" t="n">
        <v>10.5</v>
      </c>
      <c r="F7" s="42" t="n">
        <v>9.9</v>
      </c>
      <c r="G7" s="42" t="n">
        <v>9.5</v>
      </c>
      <c r="H7" s="42" t="n">
        <v>9</v>
      </c>
      <c r="I7" s="42" t="n">
        <v>8.7</v>
      </c>
      <c r="J7" s="42" t="n">
        <v>8.3</v>
      </c>
      <c r="K7" s="42" t="n">
        <v>7.8</v>
      </c>
      <c r="L7" s="42" t="n">
        <v>7.3</v>
      </c>
      <c r="M7" s="42" t="n">
        <v>6.9</v>
      </c>
      <c r="N7" s="42" t="n">
        <v>6.5</v>
      </c>
      <c r="O7" s="42" t="n">
        <v>6</v>
      </c>
      <c r="P7" s="42" t="n">
        <v>5.5</v>
      </c>
      <c r="Q7" s="42" t="n">
        <v>4.9</v>
      </c>
      <c r="R7" s="42" t="n">
        <v>4.4</v>
      </c>
      <c r="S7" s="42" t="n">
        <v>3.8</v>
      </c>
      <c r="T7" s="42" t="n">
        <v>3.5</v>
      </c>
      <c r="U7" s="42" t="n">
        <v>3.3</v>
      </c>
      <c r="V7" s="42" t="n">
        <v>3.3</v>
      </c>
      <c r="W7" s="42" t="n">
        <v>3.3</v>
      </c>
      <c r="X7" s="42" t="n">
        <v>3.3</v>
      </c>
      <c r="Y7" s="42" t="n">
        <v>3.3</v>
      </c>
      <c r="Z7" s="42" t="n">
        <v>3.3</v>
      </c>
      <c r="AA7" s="42" t="n">
        <v>3.3</v>
      </c>
      <c r="AB7" s="43" t="n">
        <v>3.3</v>
      </c>
      <c r="AC7" s="36" t="n">
        <f aca="false">MIN(D7:AB7)</f>
        <v>3.3</v>
      </c>
      <c r="AD7" s="19" t="n">
        <f aca="false">AC7*1</f>
        <v>3.3</v>
      </c>
      <c r="AE7" s="20" t="n">
        <f aca="false">(AD7-AD7)/AD7</f>
        <v>0</v>
      </c>
      <c r="AF7" s="28"/>
      <c r="AG7" s="28"/>
    </row>
    <row r="8" customFormat="false" ht="14.5" hidden="false" customHeight="false" outlineLevel="0" collapsed="false">
      <c r="B8" s="39" t="n">
        <v>2</v>
      </c>
      <c r="C8" s="40" t="n">
        <v>20</v>
      </c>
      <c r="D8" s="41" t="n">
        <v>10.6</v>
      </c>
      <c r="E8" s="42" t="n">
        <v>9.8</v>
      </c>
      <c r="F8" s="42" t="n">
        <v>9.3</v>
      </c>
      <c r="G8" s="42" t="n">
        <v>8.8</v>
      </c>
      <c r="H8" s="42" t="n">
        <v>8.5</v>
      </c>
      <c r="I8" s="42" t="n">
        <v>8</v>
      </c>
      <c r="J8" s="42" t="n">
        <v>7.6</v>
      </c>
      <c r="K8" s="42" t="n">
        <v>7.2</v>
      </c>
      <c r="L8" s="42" t="n">
        <v>6.8</v>
      </c>
      <c r="M8" s="42" t="n">
        <v>6.3</v>
      </c>
      <c r="N8" s="42" t="n">
        <v>5.9</v>
      </c>
      <c r="O8" s="42" t="n">
        <v>5.4</v>
      </c>
      <c r="P8" s="42" t="n">
        <v>5</v>
      </c>
      <c r="Q8" s="42" t="n">
        <v>4.7</v>
      </c>
      <c r="R8" s="42" t="n">
        <v>4.4</v>
      </c>
      <c r="S8" s="42" t="n">
        <v>4</v>
      </c>
      <c r="T8" s="42" t="n">
        <v>3.7</v>
      </c>
      <c r="U8" s="42" t="n">
        <v>3.1</v>
      </c>
      <c r="V8" s="42" t="n">
        <v>2.8</v>
      </c>
      <c r="W8" s="42" t="n">
        <v>2.8</v>
      </c>
      <c r="X8" s="42" t="n">
        <v>2.8</v>
      </c>
      <c r="Y8" s="42" t="n">
        <v>2.8</v>
      </c>
      <c r="Z8" s="42" t="n">
        <v>2.8</v>
      </c>
      <c r="AA8" s="42" t="n">
        <v>2.8</v>
      </c>
      <c r="AB8" s="42" t="n">
        <v>2.8</v>
      </c>
      <c r="AC8" s="36" t="n">
        <f aca="false">MIN(D8:AB8)</f>
        <v>2.8</v>
      </c>
      <c r="AD8" s="19" t="n">
        <f aca="false">AC8*1</f>
        <v>2.8</v>
      </c>
      <c r="AE8" s="20" t="n">
        <f aca="false">(AD8-AD8)/AD8</f>
        <v>0</v>
      </c>
    </row>
    <row r="9" customFormat="false" ht="14.5" hidden="false" customHeight="false" outlineLevel="0" collapsed="false">
      <c r="B9" s="39" t="n">
        <v>3</v>
      </c>
      <c r="C9" s="40" t="n">
        <v>20</v>
      </c>
      <c r="D9" s="44" t="n">
        <v>18.4</v>
      </c>
      <c r="E9" s="45" t="n">
        <v>17.8</v>
      </c>
      <c r="F9" s="45" t="n">
        <v>16.5</v>
      </c>
      <c r="G9" s="45" t="n">
        <v>16</v>
      </c>
      <c r="H9" s="45" t="n">
        <v>15.7</v>
      </c>
      <c r="I9" s="45" t="n">
        <v>14</v>
      </c>
      <c r="J9" s="45" t="n">
        <v>14.8</v>
      </c>
      <c r="K9" s="45" t="n">
        <v>14.2</v>
      </c>
      <c r="L9" s="45" t="n">
        <v>13</v>
      </c>
      <c r="M9" s="45" t="n">
        <v>12</v>
      </c>
      <c r="N9" s="45" t="n">
        <v>11</v>
      </c>
      <c r="O9" s="45" t="n">
        <v>10.5</v>
      </c>
      <c r="P9" s="45" t="n">
        <v>9.5</v>
      </c>
      <c r="Q9" s="45" t="n">
        <v>8</v>
      </c>
      <c r="R9" s="45" t="n">
        <v>7</v>
      </c>
      <c r="S9" s="45" t="n">
        <v>6</v>
      </c>
      <c r="T9" s="46" t="n">
        <v>6.5</v>
      </c>
      <c r="U9" s="46" t="n">
        <v>5.1</v>
      </c>
      <c r="V9" s="45" t="n">
        <v>5</v>
      </c>
      <c r="W9" s="45" t="n">
        <v>5</v>
      </c>
      <c r="X9" s="45" t="n">
        <v>5</v>
      </c>
      <c r="Y9" s="45" t="n">
        <v>5</v>
      </c>
      <c r="Z9" s="45" t="n">
        <v>5</v>
      </c>
      <c r="AA9" s="42" t="n">
        <v>5</v>
      </c>
      <c r="AB9" s="42" t="n">
        <v>5</v>
      </c>
      <c r="AC9" s="36" t="n">
        <f aca="false">MIN(D9:AB9)</f>
        <v>5</v>
      </c>
      <c r="AD9" s="19" t="n">
        <f aca="false">AC9*1</f>
        <v>5</v>
      </c>
      <c r="AE9" s="20" t="n">
        <f aca="false">(AD9-AD9)/AD9</f>
        <v>0</v>
      </c>
    </row>
    <row r="10" customFormat="false" ht="14.5" hidden="false" customHeight="false" outlineLevel="0" collapsed="false">
      <c r="B10" s="47" t="n">
        <v>1</v>
      </c>
      <c r="C10" s="48" t="n">
        <v>30</v>
      </c>
      <c r="D10" s="49" t="n">
        <v>14.9</v>
      </c>
      <c r="E10" s="50" t="n">
        <v>14.5</v>
      </c>
      <c r="F10" s="50" t="n">
        <v>13.9</v>
      </c>
      <c r="G10" s="50" t="n">
        <v>13.5</v>
      </c>
      <c r="H10" s="50" t="n">
        <v>13</v>
      </c>
      <c r="I10" s="50" t="n">
        <v>12.7</v>
      </c>
      <c r="J10" s="50" t="n">
        <v>12.2</v>
      </c>
      <c r="K10" s="50" t="n">
        <v>11.9</v>
      </c>
      <c r="L10" s="50" t="n">
        <v>11.5</v>
      </c>
      <c r="M10" s="50" t="n">
        <v>10</v>
      </c>
      <c r="N10" s="50" t="n">
        <v>9.6</v>
      </c>
      <c r="O10" s="50" t="n">
        <v>8.9</v>
      </c>
      <c r="P10" s="50" t="n">
        <v>7</v>
      </c>
      <c r="Q10" s="50" t="n">
        <v>6.5</v>
      </c>
      <c r="R10" s="50" t="n">
        <v>6.1</v>
      </c>
      <c r="S10" s="50" t="n">
        <v>5.8</v>
      </c>
      <c r="T10" s="50" t="n">
        <v>5</v>
      </c>
      <c r="U10" s="50" t="n">
        <v>4.5</v>
      </c>
      <c r="V10" s="50" t="n">
        <v>4.5</v>
      </c>
      <c r="W10" s="50" t="n">
        <v>4.5</v>
      </c>
      <c r="X10" s="50" t="n">
        <v>4.5</v>
      </c>
      <c r="Y10" s="50" t="n">
        <v>4.5</v>
      </c>
      <c r="Z10" s="50" t="n">
        <v>4.5</v>
      </c>
      <c r="AA10" s="51" t="n">
        <v>4.5</v>
      </c>
      <c r="AB10" s="52" t="n">
        <v>4.5</v>
      </c>
      <c r="AC10" s="36" t="n">
        <f aca="false">MIN(D10:AB10)</f>
        <v>4.5</v>
      </c>
      <c r="AD10" s="19" t="n">
        <f aca="false">AC10*1</f>
        <v>4.5</v>
      </c>
      <c r="AE10" s="20" t="n">
        <f aca="false">(AD10-AD10)/AD10</f>
        <v>0</v>
      </c>
      <c r="AF10" s="28"/>
      <c r="AG10" s="28"/>
      <c r="AH10" s="28"/>
    </row>
    <row r="11" customFormat="false" ht="14.5" hidden="false" customHeight="false" outlineLevel="0" collapsed="false">
      <c r="B11" s="47" t="n">
        <v>2</v>
      </c>
      <c r="C11" s="48" t="n">
        <v>30</v>
      </c>
      <c r="D11" s="49" t="n">
        <v>15.5</v>
      </c>
      <c r="E11" s="50" t="n">
        <v>12.5</v>
      </c>
      <c r="F11" s="51" t="n">
        <v>11</v>
      </c>
      <c r="G11" s="51" t="n">
        <v>10.5</v>
      </c>
      <c r="H11" s="51" t="n">
        <v>9.8</v>
      </c>
      <c r="I11" s="50" t="n">
        <v>9.4</v>
      </c>
      <c r="J11" s="51" t="n">
        <v>8.6</v>
      </c>
      <c r="K11" s="51" t="n">
        <v>8.3</v>
      </c>
      <c r="L11" s="51" t="n">
        <v>7.5</v>
      </c>
      <c r="M11" s="50" t="n">
        <v>6.9</v>
      </c>
      <c r="N11" s="50" t="n">
        <v>5.3</v>
      </c>
      <c r="O11" s="50" t="n">
        <v>4.9</v>
      </c>
      <c r="P11" s="50" t="n">
        <v>4.7</v>
      </c>
      <c r="Q11" s="50" t="n">
        <v>4.8</v>
      </c>
      <c r="R11" s="50" t="n">
        <v>4.8</v>
      </c>
      <c r="S11" s="50" t="n">
        <v>4.4</v>
      </c>
      <c r="T11" s="50" t="n">
        <v>4.7</v>
      </c>
      <c r="U11" s="50" t="n">
        <v>4.7</v>
      </c>
      <c r="V11" s="50" t="n">
        <v>4.7</v>
      </c>
      <c r="W11" s="50" t="n">
        <v>4.7</v>
      </c>
      <c r="X11" s="50" t="n">
        <v>4.7</v>
      </c>
      <c r="Y11" s="50" t="n">
        <v>4.7</v>
      </c>
      <c r="Z11" s="50" t="n">
        <v>4.7</v>
      </c>
      <c r="AA11" s="51" t="n">
        <v>4.7</v>
      </c>
      <c r="AB11" s="51" t="n">
        <v>4.7</v>
      </c>
      <c r="AC11" s="36" t="n">
        <f aca="false">MIN(D11:AB11)</f>
        <v>4.4</v>
      </c>
      <c r="AD11" s="19" t="n">
        <f aca="false">AC11*1</f>
        <v>4.4</v>
      </c>
      <c r="AE11" s="20" t="n">
        <f aca="false">(AD11-AD11)/AD11</f>
        <v>0</v>
      </c>
    </row>
    <row r="12" customFormat="false" ht="14.5" hidden="false" customHeight="false" outlineLevel="0" collapsed="false">
      <c r="B12" s="47" t="n">
        <v>3</v>
      </c>
      <c r="C12" s="48" t="n">
        <v>30</v>
      </c>
      <c r="D12" s="53" t="n">
        <v>14</v>
      </c>
      <c r="E12" s="54" t="n">
        <v>11.4</v>
      </c>
      <c r="F12" s="51" t="n">
        <v>10.9</v>
      </c>
      <c r="G12" s="51" t="n">
        <v>10.4</v>
      </c>
      <c r="H12" s="51" t="n">
        <v>9.5</v>
      </c>
      <c r="I12" s="51" t="n">
        <v>9</v>
      </c>
      <c r="J12" s="51" t="n">
        <v>8.7</v>
      </c>
      <c r="K12" s="54" t="n">
        <v>8.3</v>
      </c>
      <c r="L12" s="51" t="n">
        <v>7.9</v>
      </c>
      <c r="M12" s="54" t="n">
        <v>7.3</v>
      </c>
      <c r="N12" s="54" t="n">
        <v>6</v>
      </c>
      <c r="O12" s="54" t="n">
        <v>5.5</v>
      </c>
      <c r="P12" s="54" t="n">
        <v>4</v>
      </c>
      <c r="Q12" s="54" t="n">
        <v>4</v>
      </c>
      <c r="R12" s="54" t="n">
        <v>3.9</v>
      </c>
      <c r="S12" s="54" t="n">
        <v>3.7</v>
      </c>
      <c r="T12" s="54" t="n">
        <v>3.8</v>
      </c>
      <c r="U12" s="54" t="n">
        <v>3.8</v>
      </c>
      <c r="V12" s="54" t="n">
        <v>3.8</v>
      </c>
      <c r="W12" s="54" t="n">
        <v>3.9</v>
      </c>
      <c r="X12" s="54" t="n">
        <v>3.9</v>
      </c>
      <c r="Y12" s="54" t="n">
        <v>3.9</v>
      </c>
      <c r="Z12" s="54" t="n">
        <v>3.9</v>
      </c>
      <c r="AA12" s="51" t="n">
        <v>3.9</v>
      </c>
      <c r="AB12" s="51" t="n">
        <v>3.9</v>
      </c>
      <c r="AC12" s="36" t="n">
        <f aca="false">MIN(D12:AB12)</f>
        <v>3.7</v>
      </c>
      <c r="AD12" s="19" t="n">
        <f aca="false">AC12*1</f>
        <v>3.7</v>
      </c>
      <c r="AE12" s="20" t="n">
        <f aca="false">(AD12-AD12)/AD12</f>
        <v>0</v>
      </c>
    </row>
    <row r="15" customFormat="false" ht="14.5" hidden="false" customHeight="false" outlineLevel="0" collapsed="false">
      <c r="C15" s="1"/>
      <c r="D15" s="11" t="s">
        <v>11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customFormat="false" ht="14.5" hidden="false" customHeight="false" outlineLevel="0" collapsed="false">
      <c r="B16" s="7" t="s">
        <v>6</v>
      </c>
      <c r="C16" s="14"/>
      <c r="D16" s="29" t="n">
        <v>1</v>
      </c>
      <c r="E16" s="29" t="n">
        <v>2</v>
      </c>
      <c r="F16" s="29" t="n">
        <v>3</v>
      </c>
      <c r="G16" s="29" t="n">
        <v>4</v>
      </c>
      <c r="H16" s="29" t="n">
        <v>5</v>
      </c>
      <c r="I16" s="29" t="n">
        <v>6</v>
      </c>
      <c r="J16" s="29" t="n">
        <v>7</v>
      </c>
      <c r="K16" s="29" t="n">
        <v>8</v>
      </c>
      <c r="L16" s="29" t="n">
        <v>9</v>
      </c>
      <c r="M16" s="29" t="n">
        <v>10</v>
      </c>
      <c r="N16" s="29" t="n">
        <v>11</v>
      </c>
      <c r="O16" s="29" t="n">
        <v>12</v>
      </c>
      <c r="P16" s="29" t="n">
        <v>13</v>
      </c>
      <c r="Q16" s="29" t="n">
        <v>14</v>
      </c>
      <c r="R16" s="29" t="n">
        <v>15</v>
      </c>
      <c r="S16" s="29" t="n">
        <v>16</v>
      </c>
      <c r="T16" s="29" t="n">
        <v>17</v>
      </c>
      <c r="U16" s="29" t="n">
        <v>18</v>
      </c>
      <c r="V16" s="29" t="n">
        <v>19</v>
      </c>
      <c r="W16" s="29" t="n">
        <v>20</v>
      </c>
      <c r="X16" s="29" t="n">
        <v>21</v>
      </c>
      <c r="Y16" s="29" t="n">
        <v>22</v>
      </c>
      <c r="Z16" s="29" t="n">
        <v>23</v>
      </c>
      <c r="AA16" s="29" t="n">
        <v>24</v>
      </c>
      <c r="AB16" s="29" t="n">
        <v>25</v>
      </c>
      <c r="AC16" s="36"/>
      <c r="AD16" s="19"/>
      <c r="AE16" s="20"/>
    </row>
    <row r="17" customFormat="false" ht="14.5" hidden="false" customHeight="false" outlineLevel="0" collapsed="false">
      <c r="B17" s="0" t="n">
        <v>1</v>
      </c>
      <c r="C17" s="1"/>
      <c r="D17" s="55" t="n">
        <v>4.7</v>
      </c>
      <c r="E17" s="55" t="n">
        <v>1.9</v>
      </c>
      <c r="F17" s="55" t="n">
        <v>1.8</v>
      </c>
      <c r="G17" s="55" t="n">
        <v>1.8</v>
      </c>
      <c r="H17" s="55" t="n">
        <v>1.8</v>
      </c>
      <c r="I17" s="55" t="n">
        <v>1.8</v>
      </c>
      <c r="J17" s="55" t="n">
        <v>1.8</v>
      </c>
      <c r="K17" s="55" t="n">
        <v>1.7</v>
      </c>
      <c r="L17" s="55" t="n">
        <v>1.7</v>
      </c>
      <c r="M17" s="55" t="n">
        <v>1.7</v>
      </c>
      <c r="N17" s="55" t="n">
        <v>1.7</v>
      </c>
      <c r="O17" s="55" t="n">
        <v>1.7</v>
      </c>
      <c r="P17" s="55" t="n">
        <v>1.7</v>
      </c>
      <c r="Q17" s="55" t="n">
        <v>1.7</v>
      </c>
      <c r="R17" s="55" t="n">
        <v>1.8</v>
      </c>
      <c r="S17" s="55" t="n">
        <v>1.8</v>
      </c>
      <c r="T17" s="55" t="n">
        <v>1.8</v>
      </c>
      <c r="U17" s="55" t="n">
        <v>1.8</v>
      </c>
      <c r="V17" s="55" t="n">
        <v>1.8</v>
      </c>
      <c r="W17" s="55" t="n">
        <v>1.8</v>
      </c>
      <c r="X17" s="55" t="n">
        <v>1.8</v>
      </c>
      <c r="Y17" s="55" t="n">
        <v>1.8</v>
      </c>
      <c r="Z17" s="55" t="n">
        <v>1.8</v>
      </c>
      <c r="AA17" s="55" t="n">
        <v>1.8</v>
      </c>
      <c r="AB17" s="55" t="n">
        <v>1.8</v>
      </c>
      <c r="AC17" s="36" t="n">
        <f aca="false">MIN(D17:AB17)</f>
        <v>1.7</v>
      </c>
      <c r="AD17" s="19" t="n">
        <f aca="false">AC17*1</f>
        <v>1.7</v>
      </c>
      <c r="AE17" s="20" t="n">
        <f aca="false">(AD17-AD17)/AD17</f>
        <v>0</v>
      </c>
    </row>
    <row r="18" customFormat="false" ht="14.5" hidden="false" customHeight="false" outlineLevel="0" collapsed="false">
      <c r="B18" s="0" t="n">
        <v>2</v>
      </c>
      <c r="C18" s="1"/>
      <c r="D18" s="55" t="n">
        <v>2.7</v>
      </c>
      <c r="E18" s="55" t="n">
        <v>1.1</v>
      </c>
      <c r="F18" s="55" t="n">
        <v>1.1</v>
      </c>
      <c r="G18" s="55" t="n">
        <v>1</v>
      </c>
      <c r="H18" s="55" t="n">
        <v>1</v>
      </c>
      <c r="I18" s="55" t="n">
        <v>1</v>
      </c>
      <c r="J18" s="55" t="n">
        <v>1</v>
      </c>
      <c r="K18" s="55" t="n">
        <v>1</v>
      </c>
      <c r="L18" s="55" t="n">
        <v>1</v>
      </c>
      <c r="M18" s="55" t="n">
        <v>1</v>
      </c>
      <c r="N18" s="55" t="n">
        <v>1</v>
      </c>
      <c r="O18" s="55" t="n">
        <v>1</v>
      </c>
      <c r="P18" s="55" t="n">
        <v>1</v>
      </c>
      <c r="Q18" s="55" t="n">
        <v>1</v>
      </c>
      <c r="R18" s="55" t="n">
        <v>1</v>
      </c>
      <c r="S18" s="55" t="n">
        <v>1</v>
      </c>
      <c r="T18" s="55" t="n">
        <v>1</v>
      </c>
      <c r="U18" s="55" t="n">
        <v>1</v>
      </c>
      <c r="V18" s="55" t="n">
        <v>1</v>
      </c>
      <c r="W18" s="55" t="n">
        <v>1</v>
      </c>
      <c r="X18" s="55" t="n">
        <v>1</v>
      </c>
      <c r="Y18" s="55" t="n">
        <v>1</v>
      </c>
      <c r="Z18" s="55" t="n">
        <v>1</v>
      </c>
      <c r="AA18" s="55" t="n">
        <v>1</v>
      </c>
      <c r="AB18" s="55" t="n">
        <v>1</v>
      </c>
      <c r="AC18" s="36" t="n">
        <f aca="false">MIN(D18:AB18)</f>
        <v>1</v>
      </c>
      <c r="AD18" s="19" t="n">
        <f aca="false">AC18*1</f>
        <v>1</v>
      </c>
      <c r="AE18" s="20" t="n">
        <f aca="false">(AD18-AD18)/AD18</f>
        <v>0</v>
      </c>
    </row>
  </sheetData>
  <mergeCells count="4">
    <mergeCell ref="D2:AB2"/>
    <mergeCell ref="AC2:AC3"/>
    <mergeCell ref="AD2:AD3"/>
    <mergeCell ref="D15:A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I7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Y26" activeCellId="0" sqref="Y26"/>
    </sheetView>
  </sheetViews>
  <sheetFormatPr defaultColWidth="10.70703125" defaultRowHeight="14.5" zeroHeight="false" outlineLevelRow="0" outlineLevelCol="0"/>
  <cols>
    <col collapsed="false" customWidth="true" hidden="false" outlineLevel="0" max="10" min="10" style="0" width="21.34"/>
    <col collapsed="false" customWidth="true" hidden="false" outlineLevel="0" max="19" min="19" style="0" width="14.28"/>
    <col collapsed="false" customWidth="true" hidden="false" outlineLevel="0" max="20" min="20" style="0" width="13.17"/>
    <col collapsed="false" customWidth="true" hidden="false" outlineLevel="0" max="21" min="21" style="0" width="14.45"/>
    <col collapsed="false" customWidth="true" hidden="false" outlineLevel="0" max="22" min="22" style="0" width="16.72"/>
    <col collapsed="false" customWidth="true" hidden="false" outlineLevel="0" max="23" min="23" style="0" width="12.44"/>
    <col collapsed="false" customWidth="true" hidden="false" outlineLevel="0" max="24" min="24" style="0" width="14.28"/>
    <col collapsed="false" customWidth="true" hidden="false" outlineLevel="0" max="25" min="25" style="0" width="15.62"/>
    <col collapsed="false" customWidth="true" hidden="false" outlineLevel="0" max="26" min="26" style="0" width="14.81"/>
    <col collapsed="false" customWidth="true" hidden="false" outlineLevel="0" max="30" min="30" style="0" width="14.28"/>
    <col collapsed="false" customWidth="true" hidden="false" outlineLevel="0" max="31" min="31" style="0" width="13.17"/>
    <col collapsed="false" customWidth="true" hidden="false" outlineLevel="0" max="32" min="32" style="0" width="13.82"/>
    <col collapsed="false" customWidth="true" hidden="false" outlineLevel="0" max="33" min="33" style="0" width="14.28"/>
    <col collapsed="false" customWidth="true" hidden="false" outlineLevel="0" max="34" min="34" style="0" width="13.17"/>
    <col collapsed="false" customWidth="true" hidden="false" outlineLevel="0" max="35" min="35" style="0" width="14.81"/>
  </cols>
  <sheetData>
    <row r="3" customFormat="false" ht="14.5" hidden="false" customHeight="false" outlineLevel="0" collapsed="false">
      <c r="A3" s="56" t="s">
        <v>12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customFormat="false" ht="14.5" hidden="false" customHeight="false" outlineLevel="0" collapsed="false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5" customFormat="false" ht="33" hidden="false" customHeight="true" outlineLevel="0" collapsed="false">
      <c r="A5" s="57" t="s">
        <v>13</v>
      </c>
      <c r="B5" s="57"/>
      <c r="C5" s="57" t="s">
        <v>14</v>
      </c>
      <c r="D5" s="57" t="s">
        <v>15</v>
      </c>
      <c r="E5" s="57" t="s">
        <v>16</v>
      </c>
      <c r="F5" s="57"/>
      <c r="G5" s="57"/>
      <c r="H5" s="57" t="s">
        <v>17</v>
      </c>
      <c r="I5" s="57"/>
      <c r="J5" s="57"/>
      <c r="K5" s="57" t="s">
        <v>18</v>
      </c>
      <c r="L5" s="57"/>
      <c r="M5" s="57"/>
      <c r="N5" s="57" t="s">
        <v>19</v>
      </c>
      <c r="O5" s="57"/>
      <c r="P5" s="57"/>
      <c r="Q5" s="57" t="s">
        <v>20</v>
      </c>
      <c r="R5" s="57"/>
      <c r="S5" s="57"/>
      <c r="T5" s="57" t="n">
        <v>100</v>
      </c>
      <c r="U5" s="58" t="s">
        <v>21</v>
      </c>
      <c r="V5" s="58"/>
      <c r="W5" s="58"/>
      <c r="Y5" s="59" t="s">
        <v>22</v>
      </c>
      <c r="Z5" s="59" t="s">
        <v>23</v>
      </c>
    </row>
    <row r="6" customFormat="false" ht="14.5" hidden="false" customHeight="false" outlineLevel="0" collapsed="false">
      <c r="A6" s="57" t="s">
        <v>24</v>
      </c>
      <c r="B6" s="57" t="s">
        <v>25</v>
      </c>
      <c r="C6" s="57"/>
      <c r="D6" s="57"/>
      <c r="E6" s="60" t="s">
        <v>26</v>
      </c>
      <c r="F6" s="61" t="s">
        <v>27</v>
      </c>
      <c r="G6" s="61" t="s">
        <v>28</v>
      </c>
      <c r="H6" s="62" t="s">
        <v>26</v>
      </c>
      <c r="I6" s="63" t="s">
        <v>27</v>
      </c>
      <c r="J6" s="63" t="s">
        <v>28</v>
      </c>
      <c r="K6" s="64" t="s">
        <v>26</v>
      </c>
      <c r="L6" s="65" t="s">
        <v>27</v>
      </c>
      <c r="M6" s="65" t="s">
        <v>28</v>
      </c>
      <c r="N6" s="11" t="s">
        <v>26</v>
      </c>
      <c r="O6" s="57" t="s">
        <v>27</v>
      </c>
      <c r="P6" s="57" t="s">
        <v>28</v>
      </c>
      <c r="Q6" s="11" t="s">
        <v>26</v>
      </c>
      <c r="R6" s="57" t="s">
        <v>27</v>
      </c>
      <c r="S6" s="57" t="s">
        <v>28</v>
      </c>
      <c r="T6" s="57"/>
      <c r="U6" s="66" t="s">
        <v>26</v>
      </c>
      <c r="V6" s="58" t="s">
        <v>27</v>
      </c>
      <c r="W6" s="58" t="s">
        <v>28</v>
      </c>
      <c r="Y6" s="12"/>
      <c r="Z6" s="12"/>
    </row>
    <row r="7" customFormat="false" ht="13.8" hidden="false" customHeight="false" outlineLevel="0" collapsed="false">
      <c r="A7" s="12" t="n">
        <v>100</v>
      </c>
      <c r="B7" s="12" t="n">
        <v>0</v>
      </c>
      <c r="C7" s="67" t="n">
        <v>100</v>
      </c>
      <c r="D7" s="68" t="s">
        <v>29</v>
      </c>
      <c r="E7" s="69" t="n">
        <v>26.1933</v>
      </c>
      <c r="F7" s="70" t="n">
        <v>24.1792</v>
      </c>
      <c r="G7" s="70" t="n">
        <v>26.2174</v>
      </c>
      <c r="H7" s="71" t="n">
        <v>27.198</v>
      </c>
      <c r="I7" s="71" t="n">
        <v>25.1831</v>
      </c>
      <c r="J7" s="71" t="n">
        <v>27.221</v>
      </c>
      <c r="K7" s="72" t="n">
        <v>27.1634</v>
      </c>
      <c r="L7" s="72" t="n">
        <v>25.1464</v>
      </c>
      <c r="M7" s="72" t="n">
        <v>27.1857</v>
      </c>
      <c r="N7" s="73" t="n">
        <f aca="false">H7-K7</f>
        <v>0.0346000000000011</v>
      </c>
      <c r="O7" s="73" t="n">
        <f aca="false">I7-L7</f>
        <v>0.0366999999999997</v>
      </c>
      <c r="P7" s="73" t="n">
        <f aca="false">J7-M7</f>
        <v>0.0352999999999994</v>
      </c>
      <c r="Q7" s="73" t="n">
        <f aca="false">H7-E7</f>
        <v>1.0047</v>
      </c>
      <c r="R7" s="73" t="n">
        <f aca="false">I7-F7</f>
        <v>1.0039</v>
      </c>
      <c r="S7" s="73" t="n">
        <f aca="false">J7-G7</f>
        <v>1.0036</v>
      </c>
      <c r="T7" s="74" t="n">
        <v>100</v>
      </c>
      <c r="U7" s="75" t="n">
        <f aca="false">(N7/Q7)*T7</f>
        <v>3.443814073853</v>
      </c>
      <c r="V7" s="75" t="n">
        <f aca="false">(O7/R7)*T7</f>
        <v>3.65574260384499</v>
      </c>
      <c r="W7" s="75" t="n">
        <f aca="false">(P7/S7)*T7</f>
        <v>3.51733758469505</v>
      </c>
      <c r="Y7" s="76" t="n">
        <f aca="false">AVERAGE(U7:W7)</f>
        <v>3.53896475413101</v>
      </c>
      <c r="Z7" s="12" t="n">
        <f aca="false">STDEVA(U7:W7)</f>
        <v>0.107606813443666</v>
      </c>
    </row>
    <row r="8" customFormat="false" ht="14.5" hidden="false" customHeight="false" outlineLevel="0" collapsed="false">
      <c r="A8" s="12" t="n">
        <v>90</v>
      </c>
      <c r="B8" s="12" t="n">
        <v>10</v>
      </c>
      <c r="C8" s="77" t="s">
        <v>30</v>
      </c>
      <c r="D8" s="68"/>
      <c r="E8" s="70" t="n">
        <v>21.6974</v>
      </c>
      <c r="F8" s="70" t="n">
        <v>25.3152</v>
      </c>
      <c r="G8" s="70" t="n">
        <v>24.9705</v>
      </c>
      <c r="H8" s="71" t="n">
        <v>22.7005</v>
      </c>
      <c r="I8" s="71" t="n">
        <v>26.3156</v>
      </c>
      <c r="J8" s="71" t="n">
        <v>25.9763</v>
      </c>
      <c r="K8" s="72" t="n">
        <v>22.6662</v>
      </c>
      <c r="L8" s="72" t="n">
        <v>26.2806</v>
      </c>
      <c r="M8" s="72" t="n">
        <v>25.9396</v>
      </c>
      <c r="N8" s="73" t="n">
        <f aca="false">H8-K8</f>
        <v>0.0343000000000018</v>
      </c>
      <c r="O8" s="73" t="n">
        <f aca="false">I8-L8</f>
        <v>0.0350000000000001</v>
      </c>
      <c r="P8" s="73" t="n">
        <f aca="false">J8-M8</f>
        <v>0.0366999999999997</v>
      </c>
      <c r="Q8" s="73" t="n">
        <f aca="false">H8-E8</f>
        <v>1.0031</v>
      </c>
      <c r="R8" s="73" t="n">
        <f aca="false">I8-F8</f>
        <v>1.0004</v>
      </c>
      <c r="S8" s="73" t="n">
        <f aca="false">J8-G8</f>
        <v>1.0058</v>
      </c>
      <c r="T8" s="74" t="n">
        <v>100</v>
      </c>
      <c r="U8" s="75" t="n">
        <f aca="false">(N8/Q8)*T8</f>
        <v>3.41939986043282</v>
      </c>
      <c r="V8" s="75" t="n">
        <f aca="false">(O8/R8)*T8</f>
        <v>3.49860055977611</v>
      </c>
      <c r="W8" s="75" t="n">
        <f aca="false">(P8/S8)*T8</f>
        <v>3.64883674686815</v>
      </c>
      <c r="Y8" s="76" t="n">
        <f aca="false">AVERAGE(U8:W8)</f>
        <v>3.52227905569236</v>
      </c>
      <c r="Z8" s="12" t="n">
        <f aca="false">STDEVA(U8:W8)</f>
        <v>0.116536795008813</v>
      </c>
    </row>
    <row r="9" customFormat="false" ht="14.5" hidden="false" customHeight="false" outlineLevel="0" collapsed="false">
      <c r="A9" s="12" t="n">
        <v>80</v>
      </c>
      <c r="B9" s="12" t="n">
        <v>20</v>
      </c>
      <c r="C9" s="78" t="s">
        <v>31</v>
      </c>
      <c r="D9" s="68"/>
      <c r="E9" s="70" t="n">
        <v>22.8739</v>
      </c>
      <c r="F9" s="70" t="n">
        <v>22.6088</v>
      </c>
      <c r="G9" s="70" t="n">
        <v>23.6429</v>
      </c>
      <c r="H9" s="71" t="n">
        <v>23.8745</v>
      </c>
      <c r="I9" s="71" t="n">
        <v>23.61</v>
      </c>
      <c r="J9" s="71" t="n">
        <v>24.6453</v>
      </c>
      <c r="K9" s="72" t="n">
        <v>23.841</v>
      </c>
      <c r="L9" s="72" t="n">
        <v>23.5744</v>
      </c>
      <c r="M9" s="72" t="n">
        <v>24.6086</v>
      </c>
      <c r="N9" s="73" t="n">
        <f aca="false">H9-K9</f>
        <v>0.0335000000000001</v>
      </c>
      <c r="O9" s="73" t="n">
        <f aca="false">I9-L9</f>
        <v>0.0355999999999987</v>
      </c>
      <c r="P9" s="73" t="n">
        <f aca="false">J9-M9</f>
        <v>0.0366999999999997</v>
      </c>
      <c r="Q9" s="73" t="n">
        <f aca="false">H9-E9</f>
        <v>1.0006</v>
      </c>
      <c r="R9" s="73" t="n">
        <f aca="false">I9-F9</f>
        <v>1.0012</v>
      </c>
      <c r="S9" s="73" t="n">
        <f aca="false">J9-G9</f>
        <v>1.0024</v>
      </c>
      <c r="T9" s="74" t="n">
        <v>100</v>
      </c>
      <c r="U9" s="75" t="n">
        <f aca="false">(N9/Q9)*T9</f>
        <v>3.34799120527684</v>
      </c>
      <c r="V9" s="75" t="n">
        <f aca="false">(O9/R9)*T9</f>
        <v>3.55573312025556</v>
      </c>
      <c r="W9" s="75" t="n">
        <f aca="false">(P9/S9)*T9</f>
        <v>3.66121308858737</v>
      </c>
      <c r="Y9" s="76" t="n">
        <f aca="false">AVERAGE(U9:W9)</f>
        <v>3.52164580470659</v>
      </c>
      <c r="Z9" s="12" t="n">
        <f aca="false">STDEVA(U9:W9)</f>
        <v>0.159368898650744</v>
      </c>
    </row>
    <row r="10" customFormat="false" ht="14.5" hidden="false" customHeight="false" outlineLevel="0" collapsed="false">
      <c r="A10" s="12" t="n">
        <v>70</v>
      </c>
      <c r="B10" s="12" t="n">
        <v>30</v>
      </c>
      <c r="C10" s="79" t="s">
        <v>32</v>
      </c>
      <c r="D10" s="68"/>
      <c r="E10" s="70" t="n">
        <v>23.7526</v>
      </c>
      <c r="F10" s="70" t="n">
        <v>22.2255</v>
      </c>
      <c r="G10" s="70" t="n">
        <v>22.8105</v>
      </c>
      <c r="H10" s="71" t="n">
        <v>24.7559</v>
      </c>
      <c r="I10" s="71" t="n">
        <v>23.226</v>
      </c>
      <c r="J10" s="71" t="n">
        <v>23.8109</v>
      </c>
      <c r="K10" s="72" t="n">
        <v>24.7202</v>
      </c>
      <c r="L10" s="72" t="n">
        <v>23.1885</v>
      </c>
      <c r="M10" s="72" t="n">
        <v>23.7742</v>
      </c>
      <c r="N10" s="73" t="n">
        <f aca="false">H10-K10</f>
        <v>0.0357000000000021</v>
      </c>
      <c r="O10" s="73" t="n">
        <f aca="false">I10-L10</f>
        <v>0.0374999999999979</v>
      </c>
      <c r="P10" s="73" t="n">
        <f aca="false">J10-M10</f>
        <v>0.0366999999999997</v>
      </c>
      <c r="Q10" s="73" t="n">
        <f aca="false">H10-E10</f>
        <v>1.0033</v>
      </c>
      <c r="R10" s="73" t="n">
        <f aca="false">I10-F10</f>
        <v>1.0005</v>
      </c>
      <c r="S10" s="73" t="n">
        <f aca="false">J10-G10</f>
        <v>1.0004</v>
      </c>
      <c r="T10" s="74" t="n">
        <v>100</v>
      </c>
      <c r="U10" s="75" t="n">
        <f aca="false">(N10/Q10)*T10</f>
        <v>3.5582577494271</v>
      </c>
      <c r="V10" s="75" t="n">
        <f aca="false">(O10/R10)*T10</f>
        <v>3.74812593703128</v>
      </c>
      <c r="W10" s="75" t="n">
        <f aca="false">(P10/S10)*T10</f>
        <v>3.66853258696519</v>
      </c>
      <c r="Y10" s="76" t="n">
        <f aca="false">AVERAGE(U10:W10)</f>
        <v>3.65830542447452</v>
      </c>
      <c r="Z10" s="12" t="n">
        <f aca="false">STDEVA(U10:W10)</f>
        <v>0.0953463596865744</v>
      </c>
    </row>
    <row r="11" customFormat="false" ht="14.5" hidden="false" customHeight="false" outlineLevel="0" collapsed="false">
      <c r="A11" s="12" t="n">
        <v>60</v>
      </c>
      <c r="B11" s="12" t="n">
        <v>40</v>
      </c>
      <c r="C11" s="80" t="s">
        <v>33</v>
      </c>
      <c r="D11" s="68"/>
      <c r="E11" s="70" t="n">
        <v>20.4287</v>
      </c>
      <c r="F11" s="70" t="n">
        <v>23.9911</v>
      </c>
      <c r="G11" s="70" t="n">
        <v>24.5303</v>
      </c>
      <c r="H11" s="71" t="n">
        <v>21.4302</v>
      </c>
      <c r="I11" s="71" t="n">
        <v>24.994</v>
      </c>
      <c r="J11" s="71" t="n">
        <v>25.5341</v>
      </c>
      <c r="K11" s="72" t="n">
        <v>21.3926</v>
      </c>
      <c r="L11" s="72" t="n">
        <v>24.956</v>
      </c>
      <c r="M11" s="72" t="n">
        <v>25.4987</v>
      </c>
      <c r="N11" s="73" t="n">
        <f aca="false">H11-K11</f>
        <v>0.0375999999999976</v>
      </c>
      <c r="O11" s="73" t="n">
        <f aca="false">I11-L11</f>
        <v>0.0380000000000003</v>
      </c>
      <c r="P11" s="73" t="n">
        <f aca="false">J11-M11</f>
        <v>0.0353999999999992</v>
      </c>
      <c r="Q11" s="73" t="n">
        <f aca="false">H11-E11</f>
        <v>1.0015</v>
      </c>
      <c r="R11" s="73" t="n">
        <f aca="false">I11-F11</f>
        <v>1.0029</v>
      </c>
      <c r="S11" s="73" t="n">
        <f aca="false">J11-G11</f>
        <v>1.0038</v>
      </c>
      <c r="T11" s="74" t="n">
        <v>100</v>
      </c>
      <c r="U11" s="75" t="n">
        <f aca="false">(N11/Q11)*T11</f>
        <v>3.75436844732877</v>
      </c>
      <c r="V11" s="75" t="n">
        <f aca="false">(O11/R11)*T11</f>
        <v>3.78901186558981</v>
      </c>
      <c r="W11" s="75" t="n">
        <f aca="false">(P11/S11)*T11</f>
        <v>3.52659892408839</v>
      </c>
      <c r="Y11" s="76" t="n">
        <f aca="false">AVERAGE(U11:W11)</f>
        <v>3.68999307900233</v>
      </c>
      <c r="Z11" s="12" t="n">
        <f aca="false">STDEVA(U11:W11)</f>
        <v>0.142559738363366</v>
      </c>
    </row>
    <row r="12" customFormat="false" ht="14.5" hidden="false" customHeight="false" outlineLevel="0" collapsed="false">
      <c r="A12" s="12" t="n">
        <v>50</v>
      </c>
      <c r="B12" s="12" t="n">
        <v>50</v>
      </c>
      <c r="C12" s="81" t="s">
        <v>34</v>
      </c>
      <c r="D12" s="68"/>
      <c r="E12" s="70" t="n">
        <v>23.4794</v>
      </c>
      <c r="F12" s="70" t="n">
        <v>24.2211</v>
      </c>
      <c r="G12" s="70" t="n">
        <v>22.0131</v>
      </c>
      <c r="H12" s="71" t="n">
        <v>24.4806</v>
      </c>
      <c r="I12" s="71" t="n">
        <v>25.2258</v>
      </c>
      <c r="J12" s="71" t="n">
        <v>23.0185</v>
      </c>
      <c r="K12" s="72" t="n">
        <v>24.4299</v>
      </c>
      <c r="L12" s="72" t="n">
        <v>25.1891</v>
      </c>
      <c r="M12" s="72" t="n">
        <v>22.9809</v>
      </c>
      <c r="N12" s="73" t="n">
        <f aca="false">H12-K12</f>
        <v>0.0506999999999991</v>
      </c>
      <c r="O12" s="73" t="n">
        <f aca="false">I12-L12</f>
        <v>0.0366999999999997</v>
      </c>
      <c r="P12" s="73" t="n">
        <f aca="false">J12-M12</f>
        <v>0.0376000000000012</v>
      </c>
      <c r="Q12" s="73" t="n">
        <f aca="false">H12-E12</f>
        <v>1.0012</v>
      </c>
      <c r="R12" s="73" t="n">
        <f aca="false">I12-F12</f>
        <v>1.0047</v>
      </c>
      <c r="S12" s="73" t="n">
        <f aca="false">J12-G12</f>
        <v>1.0054</v>
      </c>
      <c r="T12" s="74" t="n">
        <v>100</v>
      </c>
      <c r="U12" s="75" t="n">
        <f aca="false">(N12/Q12)*T12</f>
        <v>5.06392329204945</v>
      </c>
      <c r="V12" s="75" t="n">
        <f aca="false">(O12/R12)*T12</f>
        <v>3.65283169105203</v>
      </c>
      <c r="W12" s="75" t="n">
        <f aca="false">(P12/S12)*T12</f>
        <v>3.73980505271546</v>
      </c>
      <c r="Y12" s="76" t="n">
        <f aca="false">AVERAGE(U12:W12)</f>
        <v>4.15218667860565</v>
      </c>
      <c r="Z12" s="12" t="n">
        <f aca="false">STDEVA(U12:W12)</f>
        <v>0.790783681312554</v>
      </c>
    </row>
    <row r="13" customFormat="false" ht="14.5" hidden="false" customHeight="false" outlineLevel="0" collapsed="false">
      <c r="A13" s="12" t="n">
        <v>0</v>
      </c>
      <c r="B13" s="12" t="n">
        <v>100</v>
      </c>
      <c r="C13" s="82" t="n">
        <v>100</v>
      </c>
      <c r="D13" s="68"/>
      <c r="E13" s="70" t="n">
        <v>24.2105</v>
      </c>
      <c r="F13" s="70" t="n">
        <v>21.8107</v>
      </c>
      <c r="G13" s="70" t="n">
        <v>22.9675</v>
      </c>
      <c r="H13" s="71" t="n">
        <v>25.2148</v>
      </c>
      <c r="I13" s="71" t="n">
        <v>22.8125</v>
      </c>
      <c r="J13" s="71" t="n">
        <v>23.9734</v>
      </c>
      <c r="K13" s="72" t="n">
        <v>25.1788</v>
      </c>
      <c r="L13" s="72" t="n">
        <v>22.7781</v>
      </c>
      <c r="M13" s="72" t="n">
        <v>23.9364</v>
      </c>
      <c r="N13" s="73" t="n">
        <f aca="false">H13-K13</f>
        <v>0.0360000000000014</v>
      </c>
      <c r="O13" s="73" t="n">
        <f aca="false">I13-L13</f>
        <v>0.0344000000000015</v>
      </c>
      <c r="P13" s="73" t="n">
        <f aca="false">J13-M13</f>
        <v>0.0370000000000026</v>
      </c>
      <c r="Q13" s="73" t="n">
        <f aca="false">H13-E13</f>
        <v>1.0043</v>
      </c>
      <c r="R13" s="73" t="n">
        <f aca="false">I13-F13</f>
        <v>1.0018</v>
      </c>
      <c r="S13" s="73" t="n">
        <f aca="false">J13-G13</f>
        <v>1.0059</v>
      </c>
      <c r="T13" s="74" t="n">
        <v>100</v>
      </c>
      <c r="U13" s="75" t="n">
        <f aca="false">(N13/Q13)*T13</f>
        <v>3.58458627900043</v>
      </c>
      <c r="V13" s="75" t="n">
        <f aca="false">(O13/R13)*T13</f>
        <v>3.43381912557412</v>
      </c>
      <c r="W13" s="75" t="n">
        <f aca="false">(P13/S13)*T13</f>
        <v>3.67829804155508</v>
      </c>
      <c r="Y13" s="76" t="n">
        <f aca="false">AVERAGE(U13:W13)</f>
        <v>3.56556781537655</v>
      </c>
      <c r="Z13" s="12" t="n">
        <f aca="false">STDEVA(U13:W13)</f>
        <v>0.123344077923369</v>
      </c>
    </row>
    <row r="14" customFormat="false" ht="14.5" hidden="false" customHeight="false" outlineLevel="0" collapsed="false">
      <c r="X14" s="83" t="s">
        <v>35</v>
      </c>
      <c r="Y14" s="84" t="n">
        <f aca="false">AVERAGE(Y7:Y13)</f>
        <v>3.66413465885557</v>
      </c>
      <c r="Z14" s="85" t="n">
        <f aca="false">AVERAGE(Z7:Z13)</f>
        <v>0.219363766341298</v>
      </c>
    </row>
    <row r="15" customFormat="false" ht="13.8" hidden="false" customHeight="true" outlineLevel="0" collapsed="false">
      <c r="A15" s="57" t="s">
        <v>13</v>
      </c>
      <c r="B15" s="57"/>
      <c r="C15" s="57" t="s">
        <v>14</v>
      </c>
      <c r="D15" s="57" t="s">
        <v>15</v>
      </c>
      <c r="E15" s="0" t="s">
        <v>36</v>
      </c>
      <c r="F15" s="0" t="s">
        <v>37</v>
      </c>
      <c r="G15" s="0" t="s">
        <v>38</v>
      </c>
      <c r="H15" s="0" t="s">
        <v>39</v>
      </c>
      <c r="N15" s="86"/>
      <c r="O15" s="86"/>
      <c r="P15" s="86"/>
      <c r="Q15" s="86"/>
      <c r="R15" s="86"/>
      <c r="S15" s="86"/>
      <c r="T15" s="86"/>
      <c r="U15" s="87"/>
      <c r="V15" s="87"/>
      <c r="W15" s="87"/>
      <c r="X15" s="83" t="s">
        <v>40</v>
      </c>
      <c r="Y15" s="88" t="n">
        <f aca="false">STDEVA(Y7:Y13)</f>
        <v>0.22535395316248</v>
      </c>
    </row>
    <row r="16" customFormat="false" ht="13.8" hidden="false" customHeight="false" outlineLevel="0" collapsed="false">
      <c r="A16" s="57" t="s">
        <v>24</v>
      </c>
      <c r="B16" s="57" t="s">
        <v>25</v>
      </c>
      <c r="C16" s="57"/>
      <c r="D16" s="57"/>
      <c r="E16" s="60" t="s">
        <v>41</v>
      </c>
      <c r="F16" s="61" t="s">
        <v>42</v>
      </c>
      <c r="G16" s="61" t="s">
        <v>43</v>
      </c>
      <c r="L16" s="0" t="n">
        <f aca="false">((H7-K7)/(H7-E7))*100</f>
        <v>3.443814073853</v>
      </c>
      <c r="M16" s="0" t="n">
        <f aca="false">((I7-L7)/(I7-F7))*100</f>
        <v>3.65574260384499</v>
      </c>
      <c r="N16" s="0" t="n">
        <f aca="false">((J7-M7)/(J7-G7))*100</f>
        <v>3.51733758469505</v>
      </c>
      <c r="O16" s="86"/>
      <c r="P16" s="86" t="n">
        <f aca="false">AVERAGE(L16:N16)</f>
        <v>3.53896475413101</v>
      </c>
      <c r="Q16" s="89" t="n">
        <f aca="false">STDEV(L16:N16)</f>
        <v>0.107606813443666</v>
      </c>
      <c r="R16" s="86"/>
      <c r="S16" s="86"/>
      <c r="T16" s="86"/>
      <c r="U16" s="90"/>
      <c r="V16" s="87"/>
      <c r="W16" s="87"/>
      <c r="X16" s="83"/>
      <c r="Y16" s="84"/>
    </row>
    <row r="17" customFormat="false" ht="13.8" hidden="false" customHeight="false" outlineLevel="0" collapsed="false">
      <c r="A17" s="12" t="n">
        <v>100</v>
      </c>
      <c r="B17" s="12" t="n">
        <v>0</v>
      </c>
      <c r="C17" s="67" t="n">
        <v>100</v>
      </c>
      <c r="D17" s="68" t="s">
        <v>29</v>
      </c>
      <c r="E17" s="0" t="n">
        <f aca="false">AVERAGE(E7:G7)</f>
        <v>25.5299666666667</v>
      </c>
      <c r="F17" s="0" t="n">
        <f aca="false">AVERAGE(H7:J7)</f>
        <v>26.5340333333333</v>
      </c>
      <c r="G17" s="0" t="n">
        <f aca="false">AVERAGE(K7:M7)</f>
        <v>26.4985</v>
      </c>
      <c r="H17" s="0" t="n">
        <f aca="false">((F17-G17)/(F17-E17))*100</f>
        <v>3.53894163734218</v>
      </c>
      <c r="J17" s="0" t="n">
        <f aca="false">-H17+Y7</f>
        <v>2.31167888289363E-005</v>
      </c>
      <c r="L17" s="0" t="n">
        <f aca="false">((H8-K8)/(H8-E8))*100</f>
        <v>3.41939986043284</v>
      </c>
      <c r="M17" s="0" t="n">
        <f aca="false">((I8-L8)/(I8-F8))*100</f>
        <v>3.49860055977611</v>
      </c>
      <c r="N17" s="0" t="n">
        <f aca="false">((J8-M8)/(J8-G8))*100</f>
        <v>3.64883674686815</v>
      </c>
      <c r="P17" s="86" t="n">
        <f aca="false">AVERAGE(L17:N17)</f>
        <v>3.52227905569236</v>
      </c>
      <c r="Q17" s="89" t="n">
        <f aca="false">STDEV(L17:N17)</f>
        <v>0.116536795008807</v>
      </c>
      <c r="X17" s="83"/>
      <c r="Y17" s="84"/>
      <c r="Z17" s="0" t="n">
        <v>3.66413465885557</v>
      </c>
    </row>
    <row r="18" customFormat="false" ht="13.8" hidden="false" customHeight="false" outlineLevel="0" collapsed="false">
      <c r="A18" s="12" t="n">
        <v>90</v>
      </c>
      <c r="B18" s="12" t="n">
        <v>10</v>
      </c>
      <c r="C18" s="77" t="s">
        <v>30</v>
      </c>
      <c r="D18" s="68"/>
      <c r="E18" s="0" t="n">
        <f aca="false">AVERAGE(E8:G8)</f>
        <v>23.9943666666667</v>
      </c>
      <c r="F18" s="0" t="n">
        <f aca="false">AVERAGE(H8:J8)</f>
        <v>24.9974666666667</v>
      </c>
      <c r="G18" s="0" t="n">
        <f aca="false">AVERAGE(K8:M8)</f>
        <v>24.9621333333333</v>
      </c>
      <c r="H18" s="0" t="n">
        <f aca="false">((F18-G18)/(F18-E18))*100</f>
        <v>3.52241385039751</v>
      </c>
      <c r="L18" s="0" t="n">
        <f aca="false">((H9-K9)/(H9-E9))*100</f>
        <v>3.34799120527684</v>
      </c>
      <c r="M18" s="0" t="n">
        <f aca="false">((I9-L9)/(I9-F9))*100</f>
        <v>3.55573312025556</v>
      </c>
      <c r="N18" s="0" t="n">
        <f aca="false">((J9-M9)/(J9-G9))*100</f>
        <v>3.66121308858737</v>
      </c>
      <c r="P18" s="86" t="n">
        <f aca="false">AVERAGE(L18:N18)</f>
        <v>3.52164580470659</v>
      </c>
      <c r="Q18" s="89" t="n">
        <f aca="false">STDEV(L18:N18)</f>
        <v>0.159368898650744</v>
      </c>
      <c r="X18" s="83"/>
      <c r="Y18" s="84"/>
      <c r="Z18" s="0" t="n">
        <v>0.22535395316248</v>
      </c>
    </row>
    <row r="19" customFormat="false" ht="13.8" hidden="false" customHeight="false" outlineLevel="0" collapsed="false">
      <c r="A19" s="12" t="n">
        <v>80</v>
      </c>
      <c r="B19" s="12" t="n">
        <v>20</v>
      </c>
      <c r="C19" s="78" t="s">
        <v>31</v>
      </c>
      <c r="D19" s="68"/>
      <c r="E19" s="0" t="n">
        <f aca="false">AVERAGE(E9:G9)</f>
        <v>23.0418666666667</v>
      </c>
      <c r="F19" s="0" t="n">
        <f aca="false">AVERAGE(H9:J9)</f>
        <v>24.0432666666667</v>
      </c>
      <c r="G19" s="0" t="n">
        <f aca="false">AVERAGE(K9:M9)</f>
        <v>24.008</v>
      </c>
      <c r="H19" s="0" t="n">
        <f aca="false">((F19-G19)/(F19-E19))*100</f>
        <v>3.52173623593653</v>
      </c>
      <c r="L19" s="0" t="n">
        <f aca="false">((H10-K10)/(H10-E10))*100</f>
        <v>3.5582577494271</v>
      </c>
      <c r="M19" s="0" t="n">
        <f aca="false">((I10-L10)/(I10-F10))*100</f>
        <v>3.74812593703128</v>
      </c>
      <c r="N19" s="0" t="n">
        <f aca="false">((J10-M10)/(J10-G10))*100</f>
        <v>3.66853258696519</v>
      </c>
      <c r="P19" s="86" t="n">
        <f aca="false">AVERAGE(L19:N19)</f>
        <v>3.65830542447452</v>
      </c>
      <c r="Q19" s="89" t="n">
        <f aca="false">STDEV(L19:N19)</f>
        <v>0.0953463596865744</v>
      </c>
      <c r="X19" s="83"/>
      <c r="Y19" s="84"/>
    </row>
    <row r="20" customFormat="false" ht="13.8" hidden="false" customHeight="false" outlineLevel="0" collapsed="false">
      <c r="A20" s="12" t="n">
        <v>70</v>
      </c>
      <c r="B20" s="12" t="n">
        <v>30</v>
      </c>
      <c r="C20" s="79" t="s">
        <v>32</v>
      </c>
      <c r="D20" s="68"/>
      <c r="E20" s="0" t="n">
        <f aca="false">AVERAGE(E10:G10)</f>
        <v>22.9295333333333</v>
      </c>
      <c r="F20" s="0" t="n">
        <f aca="false">AVERAGE(H10:J10)</f>
        <v>23.9309333333333</v>
      </c>
      <c r="G20" s="0" t="n">
        <f aca="false">AVERAGE(K10:M10)</f>
        <v>23.8943</v>
      </c>
      <c r="H20" s="0" t="n">
        <f aca="false">((F20-G20)/(F20-E20))*100</f>
        <v>3.65821183676199</v>
      </c>
      <c r="L20" s="0" t="n">
        <f aca="false">((H11-K11)/(H11-E11))*100</f>
        <v>3.75436844732877</v>
      </c>
      <c r="M20" s="0" t="n">
        <f aca="false">((I11-L11)/(I11-F11))*100</f>
        <v>3.78901186558981</v>
      </c>
      <c r="N20" s="0" t="n">
        <f aca="false">((J11-M11)/(J11-G11))*100</f>
        <v>3.52659892408839</v>
      </c>
      <c r="P20" s="86" t="n">
        <f aca="false">AVERAGE(L20:N20)</f>
        <v>3.68999307900233</v>
      </c>
      <c r="Q20" s="89" t="n">
        <f aca="false">STDEV(L20:N20)</f>
        <v>0.142559738363366</v>
      </c>
      <c r="X20" s="83"/>
      <c r="Y20" s="84"/>
    </row>
    <row r="21" customFormat="false" ht="13.8" hidden="false" customHeight="false" outlineLevel="0" collapsed="false">
      <c r="A21" s="12" t="n">
        <v>60</v>
      </c>
      <c r="B21" s="12" t="n">
        <v>40</v>
      </c>
      <c r="C21" s="80" t="s">
        <v>33</v>
      </c>
      <c r="D21" s="68"/>
      <c r="E21" s="0" t="n">
        <f aca="false">AVERAGE(E11:G11)</f>
        <v>22.9833666666667</v>
      </c>
      <c r="F21" s="0" t="n">
        <f aca="false">AVERAGE(H11:J11)</f>
        <v>23.9861</v>
      </c>
      <c r="G21" s="0" t="n">
        <f aca="false">AVERAGE(K11:M11)</f>
        <v>23.9491</v>
      </c>
      <c r="H21" s="0" t="n">
        <f aca="false">((F21-G21)/(F21-E21))*100</f>
        <v>3.68991423442546</v>
      </c>
      <c r="L21" s="0" t="n">
        <f aca="false">((H12-K12)/(H12-E12))*100</f>
        <v>5.06392329204945</v>
      </c>
      <c r="M21" s="0" t="n">
        <f aca="false">((I12-L12)/(I12-F12))*100</f>
        <v>3.65283169105203</v>
      </c>
      <c r="N21" s="0" t="n">
        <f aca="false">((J12-M12)/(J12-G12))*100</f>
        <v>3.73980505271546</v>
      </c>
      <c r="P21" s="86" t="n">
        <f aca="false">AVERAGE(L21:N21)</f>
        <v>4.15218667860565</v>
      </c>
      <c r="Q21" s="89" t="n">
        <f aca="false">STDEV(L21:N21)</f>
        <v>0.790783681312554</v>
      </c>
      <c r="X21" s="83"/>
      <c r="Y21" s="84"/>
    </row>
    <row r="22" customFormat="false" ht="13.8" hidden="false" customHeight="false" outlineLevel="0" collapsed="false">
      <c r="A22" s="12" t="n">
        <v>50</v>
      </c>
      <c r="B22" s="12" t="n">
        <v>50</v>
      </c>
      <c r="C22" s="81" t="s">
        <v>34</v>
      </c>
      <c r="D22" s="68"/>
      <c r="E22" s="0" t="n">
        <f aca="false">AVERAGE(E12:G12)</f>
        <v>23.2378666666667</v>
      </c>
      <c r="F22" s="0" t="n">
        <f aca="false">AVERAGE(H12:J12)</f>
        <v>24.2416333333333</v>
      </c>
      <c r="G22" s="0" t="n">
        <f aca="false">AVERAGE(K12:M12)</f>
        <v>24.1999666666667</v>
      </c>
      <c r="H22" s="0" t="n">
        <f aca="false">((F22-G22)/(F22-E22))*100</f>
        <v>4.15103111612867</v>
      </c>
      <c r="L22" s="0" t="n">
        <f aca="false">((H13-K13)/(H13-E13))*100</f>
        <v>3.58458627900043</v>
      </c>
      <c r="M22" s="0" t="n">
        <f aca="false">((I13-L13)/(I13-F13))*100</f>
        <v>3.43381912557412</v>
      </c>
      <c r="N22" s="0" t="n">
        <f aca="false">((J13-M13)/(J13-G13))*100</f>
        <v>3.67829804155508</v>
      </c>
      <c r="P22" s="86" t="n">
        <f aca="false">AVERAGE(L22:N22)</f>
        <v>3.56556781537655</v>
      </c>
      <c r="Q22" s="89" t="n">
        <f aca="false">STDEV(L22:N22)</f>
        <v>0.123344077923369</v>
      </c>
      <c r="X22" s="83"/>
      <c r="Y22" s="84"/>
    </row>
    <row r="23" customFormat="false" ht="13.8" hidden="false" customHeight="false" outlineLevel="0" collapsed="false">
      <c r="A23" s="12" t="n">
        <v>0</v>
      </c>
      <c r="B23" s="12" t="n">
        <v>100</v>
      </c>
      <c r="C23" s="82" t="n">
        <v>100</v>
      </c>
      <c r="D23" s="68"/>
      <c r="E23" s="0" t="n">
        <f aca="false">AVERAGE(E13:G13)</f>
        <v>22.9962333333333</v>
      </c>
      <c r="F23" s="0" t="n">
        <f aca="false">AVERAGE(H13:J13)</f>
        <v>24.0002333333333</v>
      </c>
      <c r="G23" s="0" t="n">
        <f aca="false">AVERAGE(K13:M13)</f>
        <v>23.9644333333333</v>
      </c>
      <c r="H23" s="0" t="n">
        <f aca="false">((F23-G23)/(F23-E23))*100</f>
        <v>3.56573705179266</v>
      </c>
      <c r="P23" s="0" t="n">
        <f aca="false">AVERAGE(P16:P22)</f>
        <v>3.66413465885557</v>
      </c>
      <c r="Q23" s="89" t="n">
        <f aca="false">STDEV(Q16:Q22)</f>
        <v>0.252877461220587</v>
      </c>
      <c r="X23" s="83"/>
      <c r="Y23" s="84"/>
    </row>
    <row r="24" customFormat="false" ht="13.8" hidden="false" customHeight="false" outlineLevel="0" collapsed="false">
      <c r="H24" s="0" t="n">
        <f aca="false">AVERAGE(H17:H23)</f>
        <v>3.66399799468357</v>
      </c>
      <c r="X24" s="83"/>
      <c r="Y24" s="84"/>
    </row>
    <row r="25" customFormat="false" ht="13.8" hidden="false" customHeight="false" outlineLevel="0" collapsed="false">
      <c r="X25" s="83"/>
      <c r="Y25" s="84"/>
    </row>
    <row r="26" customFormat="false" ht="13.8" hidden="false" customHeight="false" outlineLevel="0" collapsed="false">
      <c r="X26" s="83"/>
      <c r="Y26" s="84"/>
    </row>
    <row r="27" customFormat="false" ht="13.8" hidden="false" customHeight="false" outlineLevel="0" collapsed="false">
      <c r="X27" s="83"/>
      <c r="Y27" s="84"/>
    </row>
    <row r="28" customFormat="false" ht="13.8" hidden="false" customHeight="false" outlineLevel="0" collapsed="false">
      <c r="X28" s="83"/>
      <c r="Y28" s="84"/>
    </row>
    <row r="29" customFormat="false" ht="13.8" hidden="false" customHeight="false" outlineLevel="0" collapsed="false">
      <c r="X29" s="83"/>
      <c r="Y29" s="84"/>
    </row>
    <row r="30" customFormat="false" ht="14.5" hidden="false" customHeight="false" outlineLevel="0" collapsed="false">
      <c r="A30" s="56" t="s">
        <v>44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 customFormat="false" ht="14.5" hidden="false" customHeight="false" outlineLevel="0" collapsed="false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 customFormat="false" ht="26.25" hidden="false" customHeight="true" outlineLevel="0" collapsed="false">
      <c r="A32" s="57" t="s">
        <v>13</v>
      </c>
      <c r="B32" s="57"/>
      <c r="C32" s="57" t="s">
        <v>14</v>
      </c>
      <c r="D32" s="57" t="s">
        <v>15</v>
      </c>
      <c r="E32" s="57" t="s">
        <v>16</v>
      </c>
      <c r="F32" s="57"/>
      <c r="G32" s="57"/>
      <c r="H32" s="57" t="s">
        <v>17</v>
      </c>
      <c r="I32" s="57"/>
      <c r="J32" s="57"/>
      <c r="K32" s="57" t="s">
        <v>18</v>
      </c>
      <c r="L32" s="57"/>
      <c r="M32" s="57"/>
      <c r="N32" s="58" t="s">
        <v>21</v>
      </c>
      <c r="O32" s="58"/>
      <c r="P32" s="58"/>
      <c r="Q32" s="57" t="n">
        <v>100</v>
      </c>
      <c r="R32" s="57" t="s">
        <v>45</v>
      </c>
      <c r="S32" s="57"/>
      <c r="T32" s="57"/>
      <c r="U32" s="57" t="s">
        <v>20</v>
      </c>
      <c r="V32" s="57"/>
      <c r="W32" s="57"/>
      <c r="X32" s="91" t="s">
        <v>46</v>
      </c>
      <c r="Y32" s="91"/>
      <c r="Z32" s="91"/>
      <c r="AA32" s="92" t="s">
        <v>44</v>
      </c>
      <c r="AB32" s="92"/>
      <c r="AC32" s="92"/>
      <c r="AE32" s="59" t="s">
        <v>22</v>
      </c>
      <c r="AF32" s="59" t="s">
        <v>23</v>
      </c>
    </row>
    <row r="33" customFormat="false" ht="14.5" hidden="false" customHeight="false" outlineLevel="0" collapsed="false">
      <c r="A33" s="57" t="s">
        <v>24</v>
      </c>
      <c r="B33" s="57" t="s">
        <v>25</v>
      </c>
      <c r="C33" s="57"/>
      <c r="D33" s="57"/>
      <c r="E33" s="60" t="s">
        <v>26</v>
      </c>
      <c r="F33" s="61" t="s">
        <v>27</v>
      </c>
      <c r="G33" s="61" t="s">
        <v>28</v>
      </c>
      <c r="H33" s="62" t="s">
        <v>26</v>
      </c>
      <c r="I33" s="63" t="s">
        <v>27</v>
      </c>
      <c r="J33" s="63" t="s">
        <v>28</v>
      </c>
      <c r="K33" s="64" t="s">
        <v>26</v>
      </c>
      <c r="L33" s="65" t="s">
        <v>27</v>
      </c>
      <c r="M33" s="65" t="s">
        <v>28</v>
      </c>
      <c r="N33" s="66" t="s">
        <v>26</v>
      </c>
      <c r="O33" s="58" t="s">
        <v>27</v>
      </c>
      <c r="P33" s="58" t="s">
        <v>28</v>
      </c>
      <c r="Q33" s="57"/>
      <c r="R33" s="11" t="s">
        <v>26</v>
      </c>
      <c r="S33" s="57" t="s">
        <v>27</v>
      </c>
      <c r="T33" s="57" t="s">
        <v>28</v>
      </c>
      <c r="U33" s="11" t="s">
        <v>26</v>
      </c>
      <c r="V33" s="57" t="s">
        <v>27</v>
      </c>
      <c r="W33" s="57" t="s">
        <v>28</v>
      </c>
      <c r="X33" s="11" t="s">
        <v>26</v>
      </c>
      <c r="Y33" s="57" t="s">
        <v>27</v>
      </c>
      <c r="Z33" s="93" t="s">
        <v>28</v>
      </c>
      <c r="AA33" s="92" t="s">
        <v>26</v>
      </c>
      <c r="AB33" s="94" t="s">
        <v>27</v>
      </c>
      <c r="AC33" s="94" t="s">
        <v>28</v>
      </c>
      <c r="AE33" s="12"/>
      <c r="AF33" s="12"/>
    </row>
    <row r="34" customFormat="false" ht="14.5" hidden="false" customHeight="false" outlineLevel="0" collapsed="false">
      <c r="A34" s="12" t="n">
        <v>100</v>
      </c>
      <c r="B34" s="12" t="n">
        <v>0</v>
      </c>
      <c r="C34" s="67" t="n">
        <v>100</v>
      </c>
      <c r="D34" s="68" t="str">
        <f aca="false">D7</f>
        <v>AGUACATE</v>
      </c>
      <c r="E34" s="69" t="n">
        <v>12.9306</v>
      </c>
      <c r="F34" s="70" t="n">
        <v>21.6015</v>
      </c>
      <c r="G34" s="70" t="n">
        <v>16.1639</v>
      </c>
      <c r="H34" s="71" t="n">
        <v>13.9366</v>
      </c>
      <c r="I34" s="71" t="n">
        <v>22.6099</v>
      </c>
      <c r="J34" s="71" t="n">
        <v>17.1722</v>
      </c>
      <c r="K34" s="72" t="n">
        <v>12.9571</v>
      </c>
      <c r="L34" s="72" t="n">
        <v>21.6243</v>
      </c>
      <c r="M34" s="72" t="n">
        <v>16.1897</v>
      </c>
      <c r="N34" s="75" t="n">
        <f aca="false">U7</f>
        <v>3.443814073853</v>
      </c>
      <c r="O34" s="75" t="n">
        <f aca="false">V7</f>
        <v>3.65574260384499</v>
      </c>
      <c r="P34" s="75" t="n">
        <f aca="false">W7</f>
        <v>3.51733758469505</v>
      </c>
      <c r="Q34" s="74" t="n">
        <v>100</v>
      </c>
      <c r="R34" s="73" t="n">
        <f aca="false">K34-E34</f>
        <v>0.0265000000000004</v>
      </c>
      <c r="S34" s="73" t="n">
        <f aca="false">L34-F34</f>
        <v>0.0228000000000002</v>
      </c>
      <c r="T34" s="73" t="n">
        <f aca="false">M34-G34</f>
        <v>0.0257999999999967</v>
      </c>
      <c r="U34" s="73" t="n">
        <f aca="false">H34-E34</f>
        <v>1.006</v>
      </c>
      <c r="V34" s="73" t="n">
        <f aca="false">I34-F34</f>
        <v>1.0084</v>
      </c>
      <c r="W34" s="73" t="n">
        <f aca="false">J34-G34</f>
        <v>1.0083</v>
      </c>
      <c r="X34" s="73" t="n">
        <f aca="false">Q34-N34</f>
        <v>96.556185926147</v>
      </c>
      <c r="Y34" s="73" t="n">
        <f aca="false">Q34-O34</f>
        <v>96.344257396155</v>
      </c>
      <c r="Z34" s="95" t="n">
        <f aca="false">Q34-P34</f>
        <v>96.482662415305</v>
      </c>
      <c r="AA34" s="96" t="n">
        <f aca="false">(R34/U34)*Q34*(Q34/X34)</f>
        <v>2.728147146397</v>
      </c>
      <c r="AB34" s="96" t="n">
        <f aca="false">(S34/V34)*Q34*(Q34/Y34)</f>
        <v>2.34680052324742</v>
      </c>
      <c r="AC34" s="96" t="n">
        <f aca="false">(T34/W34)*Q34*(Q34/Z34)</f>
        <v>2.65204359941748</v>
      </c>
      <c r="AE34" s="73" t="n">
        <f aca="false">AVERAGE(AA34:AC34)</f>
        <v>2.57566375635397</v>
      </c>
      <c r="AF34" s="12" t="n">
        <f aca="false">STDEVA(AA34:AC34)</f>
        <v>0.201821014928331</v>
      </c>
    </row>
    <row r="35" customFormat="false" ht="14.5" hidden="false" customHeight="false" outlineLevel="0" collapsed="false">
      <c r="A35" s="12" t="n">
        <v>90</v>
      </c>
      <c r="B35" s="12" t="n">
        <v>10</v>
      </c>
      <c r="C35" s="77" t="s">
        <v>30</v>
      </c>
      <c r="D35" s="68"/>
      <c r="E35" s="70" t="n">
        <v>22.0217</v>
      </c>
      <c r="F35" s="70" t="n">
        <v>18.2831</v>
      </c>
      <c r="G35" s="70" t="n">
        <v>35.155</v>
      </c>
      <c r="H35" s="71" t="n">
        <v>23.0276</v>
      </c>
      <c r="I35" s="71" t="n">
        <v>19.286</v>
      </c>
      <c r="J35" s="71" t="n">
        <v>36.1554</v>
      </c>
      <c r="K35" s="72" t="n">
        <v>22.0496</v>
      </c>
      <c r="L35" s="72" t="n">
        <v>18.3136</v>
      </c>
      <c r="M35" s="72" t="n">
        <v>35.1818</v>
      </c>
      <c r="N35" s="75" t="n">
        <f aca="false">U8</f>
        <v>3.41939986043282</v>
      </c>
      <c r="O35" s="75" t="n">
        <f aca="false">V8</f>
        <v>3.49860055977611</v>
      </c>
      <c r="P35" s="75" t="n">
        <f aca="false">W8</f>
        <v>3.64883674686815</v>
      </c>
      <c r="Q35" s="74" t="n">
        <v>100</v>
      </c>
      <c r="R35" s="73" t="n">
        <f aca="false">K35-E35</f>
        <v>0.0279000000000025</v>
      </c>
      <c r="S35" s="73" t="n">
        <f aca="false">L35-F35</f>
        <v>0.0305</v>
      </c>
      <c r="T35" s="73" t="n">
        <f aca="false">M35-G35</f>
        <v>0.0268000000000015</v>
      </c>
      <c r="U35" s="73" t="n">
        <f aca="false">H35-E35</f>
        <v>1.0059</v>
      </c>
      <c r="V35" s="73" t="n">
        <f aca="false">I35-F35</f>
        <v>1.0029</v>
      </c>
      <c r="W35" s="73" t="n">
        <f aca="false">J35-G35</f>
        <v>1.0004</v>
      </c>
      <c r="X35" s="73" t="n">
        <f aca="false">Q35-N35</f>
        <v>96.5806001395672</v>
      </c>
      <c r="Y35" s="73" t="n">
        <f aca="false">Q35-O35</f>
        <v>96.5013994402239</v>
      </c>
      <c r="Z35" s="95" t="n">
        <f aca="false">Q35-P35</f>
        <v>96.3511632531319</v>
      </c>
      <c r="AA35" s="96" t="n">
        <f aca="false">(R35/U35)*Q35*(Q35/X35)</f>
        <v>2.87183507479308</v>
      </c>
      <c r="AB35" s="96" t="n">
        <f aca="false">(S35/V35)*Q35*(Q35/Y35)</f>
        <v>3.15143676047149</v>
      </c>
      <c r="AC35" s="96" t="n">
        <f aca="false">(T35/W35)*Q35*(Q35/Z35)</f>
        <v>2.78037995409632</v>
      </c>
      <c r="AE35" s="73" t="n">
        <f aca="false">AVERAGE(AA35:AC35)</f>
        <v>2.93455059645363</v>
      </c>
      <c r="AF35" s="12" t="n">
        <f aca="false">STDEVA(AA35:AC35)</f>
        <v>0.193315068947561</v>
      </c>
    </row>
    <row r="36" customFormat="false" ht="14.5" hidden="false" customHeight="false" outlineLevel="0" collapsed="false">
      <c r="A36" s="12" t="n">
        <v>80</v>
      </c>
      <c r="B36" s="12" t="n">
        <v>20</v>
      </c>
      <c r="C36" s="78" t="s">
        <v>31</v>
      </c>
      <c r="D36" s="68"/>
      <c r="E36" s="70" t="n">
        <v>43.0672</v>
      </c>
      <c r="F36" s="70" t="n">
        <v>13.5024</v>
      </c>
      <c r="G36" s="70" t="n">
        <v>23.7839</v>
      </c>
      <c r="H36" s="71" t="n">
        <v>44.0679</v>
      </c>
      <c r="I36" s="71" t="n">
        <v>14.5094</v>
      </c>
      <c r="J36" s="71" t="n">
        <v>24.7886</v>
      </c>
      <c r="K36" s="72" t="n">
        <v>43.0982</v>
      </c>
      <c r="L36" s="72" t="n">
        <v>13.5365</v>
      </c>
      <c r="M36" s="72" t="n">
        <v>23.8171</v>
      </c>
      <c r="N36" s="75" t="n">
        <f aca="false">U9</f>
        <v>3.34799120527684</v>
      </c>
      <c r="O36" s="75" t="n">
        <f aca="false">V9</f>
        <v>3.55573312025556</v>
      </c>
      <c r="P36" s="75" t="n">
        <f aca="false">W9</f>
        <v>3.66121308858737</v>
      </c>
      <c r="Q36" s="74" t="n">
        <v>100</v>
      </c>
      <c r="R36" s="73" t="n">
        <f aca="false">K36-E36</f>
        <v>0.0309999999999988</v>
      </c>
      <c r="S36" s="73" t="n">
        <f aca="false">L36-F36</f>
        <v>0.0341000000000005</v>
      </c>
      <c r="T36" s="73" t="n">
        <f aca="false">M36-G36</f>
        <v>0.0332000000000008</v>
      </c>
      <c r="U36" s="73" t="n">
        <f aca="false">H36-E36</f>
        <v>1.0007</v>
      </c>
      <c r="V36" s="73" t="n">
        <f aca="false">I36-F36</f>
        <v>1.007</v>
      </c>
      <c r="W36" s="73" t="n">
        <f aca="false">J36-G36</f>
        <v>1.0047</v>
      </c>
      <c r="X36" s="73" t="n">
        <f aca="false">Q36-N36</f>
        <v>96.6520087947232</v>
      </c>
      <c r="Y36" s="73" t="n">
        <f aca="false">Q36-O36</f>
        <v>96.4442668797444</v>
      </c>
      <c r="Z36" s="95" t="n">
        <f aca="false">Q36-P36</f>
        <v>96.3387869114126</v>
      </c>
      <c r="AA36" s="96" t="n">
        <f aca="false">(R36/U36)*Q36*(Q36/X36)</f>
        <v>3.20513929981189</v>
      </c>
      <c r="AB36" s="96" t="n">
        <f aca="false">(S36/V36)*Q36*(Q36/Y36)</f>
        <v>3.51114279578991</v>
      </c>
      <c r="AC36" s="96" t="n">
        <f aca="false">(T36/W36)*Q36*(Q36/Z36)</f>
        <v>3.4300504518069</v>
      </c>
      <c r="AE36" s="73" t="n">
        <f aca="false">AVERAGE(AA36:AC36)</f>
        <v>3.38211084913623</v>
      </c>
      <c r="AF36" s="12" t="n">
        <f aca="false">STDEVA(AA36:AC36)</f>
        <v>0.15853450418082</v>
      </c>
    </row>
    <row r="37" customFormat="false" ht="14.5" hidden="false" customHeight="false" outlineLevel="0" collapsed="false">
      <c r="A37" s="12" t="n">
        <v>70</v>
      </c>
      <c r="B37" s="12" t="n">
        <v>30</v>
      </c>
      <c r="C37" s="79" t="s">
        <v>32</v>
      </c>
      <c r="D37" s="68"/>
      <c r="E37" s="70" t="n">
        <v>15.0307</v>
      </c>
      <c r="F37" s="70" t="n">
        <v>14.9515</v>
      </c>
      <c r="G37" s="70" t="n">
        <v>22.8164</v>
      </c>
      <c r="H37" s="71" t="n">
        <v>16.0398</v>
      </c>
      <c r="I37" s="71" t="n">
        <v>15.9526</v>
      </c>
      <c r="J37" s="71" t="n">
        <v>23.8171</v>
      </c>
      <c r="K37" s="72" t="n">
        <v>15.0693</v>
      </c>
      <c r="L37" s="72" t="n">
        <v>14.9902</v>
      </c>
      <c r="M37" s="72" t="n">
        <v>22.8539</v>
      </c>
      <c r="N37" s="75" t="n">
        <f aca="false">U10</f>
        <v>3.5582577494271</v>
      </c>
      <c r="O37" s="75" t="n">
        <f aca="false">V10</f>
        <v>3.74812593703128</v>
      </c>
      <c r="P37" s="75" t="n">
        <f aca="false">W10</f>
        <v>3.66853258696519</v>
      </c>
      <c r="Q37" s="74" t="n">
        <v>100</v>
      </c>
      <c r="R37" s="73" t="n">
        <f aca="false">K37-E37</f>
        <v>0.0386000000000006</v>
      </c>
      <c r="S37" s="73" t="n">
        <f aca="false">L37-F37</f>
        <v>0.0387000000000004</v>
      </c>
      <c r="T37" s="73" t="n">
        <f aca="false">M37-G37</f>
        <v>0.0374999999999979</v>
      </c>
      <c r="U37" s="73" t="n">
        <f aca="false">H37-E37</f>
        <v>1.0091</v>
      </c>
      <c r="V37" s="73" t="n">
        <f aca="false">I37-F37</f>
        <v>1.0011</v>
      </c>
      <c r="W37" s="73" t="n">
        <f aca="false">J37-G37</f>
        <v>1.0007</v>
      </c>
      <c r="X37" s="73" t="n">
        <f aca="false">Q37-N37</f>
        <v>96.4417422505729</v>
      </c>
      <c r="Y37" s="73" t="n">
        <f aca="false">Q37-O37</f>
        <v>96.2518740629687</v>
      </c>
      <c r="Z37" s="95" t="n">
        <f aca="false">Q37-P37</f>
        <v>96.3314674130348</v>
      </c>
      <c r="AA37" s="96" t="n">
        <f aca="false">(R37/U37)*Q37*(Q37/X37)</f>
        <v>3.96632275069098</v>
      </c>
      <c r="AB37" s="96" t="n">
        <f aca="false">(S37/V37)*Q37*(Q37/Y37)</f>
        <v>4.01628302325389</v>
      </c>
      <c r="AC37" s="96" t="n">
        <f aca="false">(T37/W37)*Q37*(Q37/Z37)</f>
        <v>3.89008590531174</v>
      </c>
      <c r="AE37" s="73" t="n">
        <f aca="false">AVERAGE(AA37:AC37)</f>
        <v>3.95756389308554</v>
      </c>
      <c r="AF37" s="12" t="n">
        <f aca="false">STDEVA(AA37:AC37)</f>
        <v>0.0635528625172797</v>
      </c>
    </row>
    <row r="38" customFormat="false" ht="14.5" hidden="false" customHeight="false" outlineLevel="0" collapsed="false">
      <c r="A38" s="12" t="n">
        <v>60</v>
      </c>
      <c r="B38" s="12" t="n">
        <v>40</v>
      </c>
      <c r="C38" s="80" t="s">
        <v>33</v>
      </c>
      <c r="D38" s="68"/>
      <c r="E38" s="70" t="n">
        <v>22.1498</v>
      </c>
      <c r="F38" s="70" t="n">
        <v>16.2028</v>
      </c>
      <c r="G38" s="70" t="n">
        <v>22.2554</v>
      </c>
      <c r="H38" s="71" t="n">
        <v>23.1562</v>
      </c>
      <c r="I38" s="71" t="n">
        <v>17.2052</v>
      </c>
      <c r="J38" s="71" t="n">
        <v>23.259</v>
      </c>
      <c r="K38" s="72" t="n">
        <v>22.1913</v>
      </c>
      <c r="L38" s="72" t="n">
        <v>16.2453</v>
      </c>
      <c r="M38" s="72" t="n">
        <v>22.2975</v>
      </c>
      <c r="N38" s="75" t="n">
        <f aca="false">U11</f>
        <v>3.75436844732877</v>
      </c>
      <c r="O38" s="75" t="n">
        <f aca="false">V11</f>
        <v>3.78901186558981</v>
      </c>
      <c r="P38" s="75" t="n">
        <f aca="false">W11</f>
        <v>3.52659892408839</v>
      </c>
      <c r="Q38" s="74" t="n">
        <v>100</v>
      </c>
      <c r="R38" s="73" t="n">
        <f aca="false">K38-E38</f>
        <v>0.0414999999999992</v>
      </c>
      <c r="S38" s="73" t="n">
        <f aca="false">L38-F38</f>
        <v>0.0425000000000004</v>
      </c>
      <c r="T38" s="73" t="n">
        <f aca="false">M38-G38</f>
        <v>0.0420999999999978</v>
      </c>
      <c r="U38" s="73" t="n">
        <f aca="false">H38-E38</f>
        <v>1.0064</v>
      </c>
      <c r="V38" s="73" t="n">
        <f aca="false">I38-F38</f>
        <v>1.0024</v>
      </c>
      <c r="W38" s="73" t="n">
        <f aca="false">J38-G38</f>
        <v>1.0036</v>
      </c>
      <c r="X38" s="73" t="n">
        <f aca="false">Q38-N38</f>
        <v>96.2456315526712</v>
      </c>
      <c r="Y38" s="73" t="n">
        <f aca="false">Q38-O38</f>
        <v>96.2109881344102</v>
      </c>
      <c r="Z38" s="95" t="n">
        <f aca="false">Q38-P38</f>
        <v>96.4734010759116</v>
      </c>
      <c r="AA38" s="96" t="n">
        <f aca="false">(R38/U38)*Q38*(Q38/X38)</f>
        <v>4.28446344680476</v>
      </c>
      <c r="AB38" s="96" t="n">
        <f aca="false">(S38/V38)*Q38*(Q38/Y38)</f>
        <v>4.40679854099983</v>
      </c>
      <c r="AC38" s="96" t="n">
        <f aca="false">(T38/W38)*Q38*(Q38/Z38)</f>
        <v>4.34824347343346</v>
      </c>
      <c r="AE38" s="73" t="n">
        <f aca="false">AVERAGE(AA38:AC38)</f>
        <v>4.34650182041268</v>
      </c>
      <c r="AF38" s="12" t="n">
        <f aca="false">STDEVA(AA38:AC38)</f>
        <v>0.0611861408683552</v>
      </c>
    </row>
    <row r="39" customFormat="false" ht="14.5" hidden="false" customHeight="false" outlineLevel="0" collapsed="false">
      <c r="A39" s="12" t="n">
        <v>50</v>
      </c>
      <c r="B39" s="12" t="n">
        <v>50</v>
      </c>
      <c r="C39" s="81" t="s">
        <v>34</v>
      </c>
      <c r="D39" s="68"/>
      <c r="E39" s="70" t="n">
        <v>14.4501</v>
      </c>
      <c r="F39" s="70" t="n">
        <v>14.5716</v>
      </c>
      <c r="G39" s="70" t="n">
        <v>22.2872</v>
      </c>
      <c r="H39" s="71" t="n">
        <v>15.4568</v>
      </c>
      <c r="I39" s="71" t="n">
        <v>15.5731</v>
      </c>
      <c r="J39" s="71" t="n">
        <v>23.2961</v>
      </c>
      <c r="K39" s="72" t="n">
        <v>14.4978</v>
      </c>
      <c r="L39" s="72" t="n">
        <v>14.6192</v>
      </c>
      <c r="M39" s="72" t="n">
        <v>22.3334</v>
      </c>
      <c r="N39" s="75" t="n">
        <f aca="false">U12</f>
        <v>5.06392329204945</v>
      </c>
      <c r="O39" s="75" t="n">
        <f aca="false">V12</f>
        <v>3.65283169105203</v>
      </c>
      <c r="P39" s="75" t="n">
        <f aca="false">W12</f>
        <v>3.73980505271546</v>
      </c>
      <c r="Q39" s="74" t="n">
        <v>100</v>
      </c>
      <c r="R39" s="73" t="n">
        <f aca="false">K39-E39</f>
        <v>0.047699999999999</v>
      </c>
      <c r="S39" s="73" t="n">
        <f aca="false">L39-F39</f>
        <v>0.0475999999999992</v>
      </c>
      <c r="T39" s="73" t="n">
        <f aca="false">M39-G39</f>
        <v>0.0462000000000025</v>
      </c>
      <c r="U39" s="73" t="n">
        <f aca="false">H39-E39</f>
        <v>1.0067</v>
      </c>
      <c r="V39" s="73" t="n">
        <f aca="false">I39-F39</f>
        <v>1.0015</v>
      </c>
      <c r="W39" s="73" t="n">
        <f aca="false">J39-G39</f>
        <v>1.0089</v>
      </c>
      <c r="X39" s="73" t="n">
        <f aca="false">Q39-N39</f>
        <v>94.9360767079505</v>
      </c>
      <c r="Y39" s="73" t="n">
        <f aca="false">Q39-O39</f>
        <v>96.347168308948</v>
      </c>
      <c r="Z39" s="95" t="n">
        <f aca="false">Q39-P39</f>
        <v>96.2601949472845</v>
      </c>
      <c r="AA39" s="96" t="n">
        <f aca="false">(R39/U39)*Q39*(Q39/X39)</f>
        <v>4.99099379763151</v>
      </c>
      <c r="AB39" s="96" t="n">
        <f aca="false">(S39/V39)*Q39*(Q39/Y39)</f>
        <v>4.93306734113697</v>
      </c>
      <c r="AC39" s="96" t="n">
        <f aca="false">(T39/W39)*Q39*(Q39/Z39)</f>
        <v>4.75715296907764</v>
      </c>
      <c r="AE39" s="73" t="n">
        <f aca="false">AVERAGE(AA39:AC39)</f>
        <v>4.89373803594871</v>
      </c>
      <c r="AF39" s="12" t="n">
        <f aca="false">STDEVA(AA39:AC39)</f>
        <v>0.121780453930975</v>
      </c>
    </row>
    <row r="40" customFormat="false" ht="14.5" hidden="false" customHeight="false" outlineLevel="0" collapsed="false">
      <c r="A40" s="12" t="n">
        <v>0</v>
      </c>
      <c r="B40" s="12" t="n">
        <v>100</v>
      </c>
      <c r="C40" s="82" t="n">
        <v>100</v>
      </c>
      <c r="D40" s="68"/>
      <c r="E40" s="70" t="n">
        <v>19.6799</v>
      </c>
      <c r="F40" s="70" t="n">
        <v>22.4079</v>
      </c>
      <c r="G40" s="70" t="n">
        <v>22.7471</v>
      </c>
      <c r="H40" s="71" t="n">
        <v>20.6813</v>
      </c>
      <c r="I40" s="71" t="n">
        <v>23.4125</v>
      </c>
      <c r="J40" s="71" t="n">
        <v>23.7563</v>
      </c>
      <c r="K40" s="72" t="n">
        <v>19.7472</v>
      </c>
      <c r="L40" s="72" t="n">
        <v>22.4746</v>
      </c>
      <c r="M40" s="72" t="n">
        <v>22.8153</v>
      </c>
      <c r="N40" s="75" t="n">
        <f aca="false">U13</f>
        <v>3.58458627900043</v>
      </c>
      <c r="O40" s="75" t="n">
        <f aca="false">V13</f>
        <v>3.43381912557412</v>
      </c>
      <c r="P40" s="75" t="n">
        <f aca="false">W13</f>
        <v>3.67829804155508</v>
      </c>
      <c r="Q40" s="74" t="n">
        <v>100</v>
      </c>
      <c r="R40" s="73" t="n">
        <f aca="false">K40-E40</f>
        <v>0.0672999999999995</v>
      </c>
      <c r="S40" s="73" t="n">
        <f aca="false">L40-F40</f>
        <v>0.0666999999999973</v>
      </c>
      <c r="T40" s="73" t="n">
        <f aca="false">M40-G40</f>
        <v>0.0682000000000009</v>
      </c>
      <c r="U40" s="73" t="n">
        <f aca="false">H40-E40</f>
        <v>1.0014</v>
      </c>
      <c r="V40" s="73" t="n">
        <f aca="false">I40-F40</f>
        <v>1.0046</v>
      </c>
      <c r="W40" s="73" t="n">
        <f aca="false">J40-G40</f>
        <v>1.0092</v>
      </c>
      <c r="X40" s="73" t="n">
        <f aca="false">Q40-N40</f>
        <v>96.4154137209996</v>
      </c>
      <c r="Y40" s="73" t="n">
        <f aca="false">Q40-O40</f>
        <v>96.5661808744259</v>
      </c>
      <c r="Z40" s="95" t="n">
        <f aca="false">Q40-P40</f>
        <v>96.3217019584449</v>
      </c>
      <c r="AA40" s="96" t="n">
        <f aca="false">(R40/U40)*Q40*(Q40/X40)</f>
        <v>6.97045307693875</v>
      </c>
      <c r="AB40" s="96" t="n">
        <f aca="false">(S40/V40)*Q40*(Q40/Y40)</f>
        <v>6.8755525286594</v>
      </c>
      <c r="AC40" s="96" t="n">
        <f aca="false">(T40/W40)*Q40*(Q40/Z40)</f>
        <v>7.01589345407954</v>
      </c>
      <c r="AE40" s="73" t="n">
        <f aca="false">AVERAGE(AA40:AC40)</f>
        <v>6.9539663532259</v>
      </c>
      <c r="AF40" s="12" t="n">
        <f aca="false">STDEVA(AA40:AC40)</f>
        <v>0.0716083296902866</v>
      </c>
    </row>
    <row r="41" customFormat="false" ht="14.5" hidden="false" customHeight="false" outlineLevel="0" collapsed="false">
      <c r="AD41" s="83" t="s">
        <v>35</v>
      </c>
      <c r="AE41" s="84" t="n">
        <f aca="false">AVERAGE(AE34:AE40)</f>
        <v>4.14915647208809</v>
      </c>
    </row>
    <row r="42" customFormat="false" ht="14.5" hidden="false" customHeight="false" outlineLevel="0" collapsed="false">
      <c r="AD42" s="83" t="s">
        <v>40</v>
      </c>
      <c r="AE42" s="84" t="n">
        <f aca="false">STDEVA(AE34:AE40)</f>
        <v>1.47402616579486</v>
      </c>
    </row>
    <row r="43" customFormat="false" ht="14.5" hidden="false" customHeight="true" outlineLevel="0" collapsed="false">
      <c r="A43" s="56" t="s">
        <v>47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</row>
    <row r="44" customFormat="false" ht="14.5" hidden="false" customHeight="true" outlineLevel="0" collapsed="false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</row>
    <row r="45" customFormat="false" ht="34.5" hidden="false" customHeight="true" outlineLevel="0" collapsed="false">
      <c r="A45" s="57" t="s">
        <v>13</v>
      </c>
      <c r="B45" s="57"/>
      <c r="C45" s="57" t="s">
        <v>14</v>
      </c>
      <c r="D45" s="57" t="s">
        <v>15</v>
      </c>
      <c r="E45" s="57" t="s">
        <v>16</v>
      </c>
      <c r="F45" s="57"/>
      <c r="G45" s="57"/>
      <c r="H45" s="57" t="s">
        <v>17</v>
      </c>
      <c r="I45" s="57"/>
      <c r="J45" s="57"/>
      <c r="K45" s="97" t="s">
        <v>48</v>
      </c>
      <c r="L45" s="97"/>
      <c r="M45" s="97"/>
      <c r="N45" s="58" t="s">
        <v>21</v>
      </c>
      <c r="O45" s="58"/>
      <c r="P45" s="58"/>
      <c r="Q45" s="57" t="n">
        <v>100</v>
      </c>
      <c r="R45" s="57" t="s">
        <v>19</v>
      </c>
      <c r="S45" s="57"/>
      <c r="T45" s="57"/>
      <c r="U45" s="57" t="s">
        <v>20</v>
      </c>
      <c r="V45" s="57"/>
      <c r="W45" s="57"/>
      <c r="X45" s="91" t="s">
        <v>46</v>
      </c>
      <c r="Y45" s="91"/>
      <c r="Z45" s="91"/>
      <c r="AA45" s="91" t="s">
        <v>49</v>
      </c>
      <c r="AB45" s="91"/>
      <c r="AC45" s="91"/>
      <c r="AD45" s="98" t="s">
        <v>47</v>
      </c>
      <c r="AE45" s="98"/>
      <c r="AF45" s="98"/>
      <c r="AH45" s="59" t="s">
        <v>22</v>
      </c>
      <c r="AI45" s="59" t="s">
        <v>23</v>
      </c>
    </row>
    <row r="46" customFormat="false" ht="14.5" hidden="false" customHeight="false" outlineLevel="0" collapsed="false">
      <c r="A46" s="57" t="s">
        <v>24</v>
      </c>
      <c r="B46" s="57" t="s">
        <v>25</v>
      </c>
      <c r="C46" s="57"/>
      <c r="D46" s="57"/>
      <c r="E46" s="60" t="s">
        <v>26</v>
      </c>
      <c r="F46" s="61" t="s">
        <v>27</v>
      </c>
      <c r="G46" s="61" t="s">
        <v>28</v>
      </c>
      <c r="H46" s="62" t="s">
        <v>26</v>
      </c>
      <c r="I46" s="63" t="s">
        <v>27</v>
      </c>
      <c r="J46" s="63" t="s">
        <v>28</v>
      </c>
      <c r="K46" s="64" t="s">
        <v>26</v>
      </c>
      <c r="L46" s="65" t="s">
        <v>27</v>
      </c>
      <c r="M46" s="65" t="s">
        <v>28</v>
      </c>
      <c r="N46" s="66" t="s">
        <v>26</v>
      </c>
      <c r="O46" s="58" t="s">
        <v>27</v>
      </c>
      <c r="P46" s="58" t="s">
        <v>28</v>
      </c>
      <c r="Q46" s="57"/>
      <c r="R46" s="11" t="s">
        <v>26</v>
      </c>
      <c r="S46" s="57" t="s">
        <v>27</v>
      </c>
      <c r="T46" s="57" t="s">
        <v>28</v>
      </c>
      <c r="U46" s="11" t="s">
        <v>26</v>
      </c>
      <c r="V46" s="57" t="s">
        <v>27</v>
      </c>
      <c r="W46" s="57" t="s">
        <v>28</v>
      </c>
      <c r="X46" s="11" t="s">
        <v>26</v>
      </c>
      <c r="Y46" s="57" t="s">
        <v>27</v>
      </c>
      <c r="Z46" s="57" t="s">
        <v>28</v>
      </c>
      <c r="AA46" s="11" t="s">
        <v>26</v>
      </c>
      <c r="AB46" s="57" t="s">
        <v>27</v>
      </c>
      <c r="AC46" s="57" t="s">
        <v>28</v>
      </c>
      <c r="AD46" s="99" t="s">
        <v>26</v>
      </c>
      <c r="AE46" s="98" t="s">
        <v>27</v>
      </c>
      <c r="AF46" s="98" t="s">
        <v>28</v>
      </c>
      <c r="AH46" s="12"/>
      <c r="AI46" s="12"/>
    </row>
    <row r="47" customFormat="false" ht="14.5" hidden="false" customHeight="false" outlineLevel="0" collapsed="false">
      <c r="A47" s="12" t="n">
        <v>100</v>
      </c>
      <c r="B47" s="12" t="n">
        <v>0</v>
      </c>
      <c r="C47" s="67" t="n">
        <v>100</v>
      </c>
      <c r="D47" s="68" t="str">
        <f aca="false">D7</f>
        <v>AGUACATE</v>
      </c>
      <c r="E47" s="69" t="n">
        <v>21.1382</v>
      </c>
      <c r="F47" s="70" t="n">
        <v>22.6988</v>
      </c>
      <c r="G47" s="70" t="n">
        <v>61.2788</v>
      </c>
      <c r="H47" s="71" t="n">
        <v>22.1437</v>
      </c>
      <c r="I47" s="71" t="n">
        <v>23.7013</v>
      </c>
      <c r="J47" s="71" t="n">
        <v>62.2874</v>
      </c>
      <c r="K47" s="72" t="n">
        <v>21.3167</v>
      </c>
      <c r="L47" s="72" t="n">
        <v>22.8837</v>
      </c>
      <c r="M47" s="72" t="n">
        <v>61.4612</v>
      </c>
      <c r="N47" s="75" t="n">
        <f aca="false">U7</f>
        <v>3.443814073853</v>
      </c>
      <c r="O47" s="75" t="n">
        <f aca="false">V7</f>
        <v>3.65574260384499</v>
      </c>
      <c r="P47" s="75" t="n">
        <f aca="false">W7</f>
        <v>3.51733758469505</v>
      </c>
      <c r="Q47" s="74" t="n">
        <v>100</v>
      </c>
      <c r="R47" s="73" t="n">
        <f aca="false">H47-K47</f>
        <v>0.826999999999998</v>
      </c>
      <c r="S47" s="73" t="n">
        <f aca="false">I47-L47</f>
        <v>0.817599999999999</v>
      </c>
      <c r="T47" s="73" t="n">
        <f aca="false">J47-M47</f>
        <v>0.8262</v>
      </c>
      <c r="U47" s="73" t="n">
        <f aca="false">H47-E47</f>
        <v>1.0055</v>
      </c>
      <c r="V47" s="73" t="n">
        <f aca="false">I47-F47</f>
        <v>1.0025</v>
      </c>
      <c r="W47" s="73" t="n">
        <f aca="false">J47-G47</f>
        <v>1.0086</v>
      </c>
      <c r="X47" s="73" t="n">
        <f aca="false">Q47-N47</f>
        <v>96.556185926147</v>
      </c>
      <c r="Y47" s="73" t="n">
        <f aca="false">Q47-O47</f>
        <v>96.344257396155</v>
      </c>
      <c r="Z47" s="73" t="n">
        <f aca="false">Q47-P47</f>
        <v>96.482662415305</v>
      </c>
      <c r="AA47" s="73" t="n">
        <f aca="false">Q47*R47</f>
        <v>82.6999999999998</v>
      </c>
      <c r="AB47" s="73" t="n">
        <f aca="false">Q47*S47</f>
        <v>81.7599999999999</v>
      </c>
      <c r="AC47" s="73" t="n">
        <f aca="false">Q47*T47</f>
        <v>82.62</v>
      </c>
      <c r="AD47" s="100" t="n">
        <f aca="false">((AA47/U47)-N47)*(Q47/X47)</f>
        <v>81.6144746826174</v>
      </c>
      <c r="AE47" s="100" t="n">
        <f aca="false">((AB47/V47)-O47)*(Q47/Y47)</f>
        <v>80.8562640132504</v>
      </c>
      <c r="AF47" s="100" t="n">
        <f aca="false">((AC47/W47)-P47)*(Q47/Z47)</f>
        <v>81.2562453450772</v>
      </c>
      <c r="AH47" s="73" t="n">
        <f aca="false">AVERAGE(AD47:AF47)</f>
        <v>81.2423280136483</v>
      </c>
      <c r="AI47" s="12" t="n">
        <f aca="false">STDEVA(AD47:AF47)</f>
        <v>0.379296880913997</v>
      </c>
    </row>
    <row r="48" customFormat="false" ht="14.5" hidden="false" customHeight="false" outlineLevel="0" collapsed="false">
      <c r="A48" s="12" t="n">
        <v>90</v>
      </c>
      <c r="B48" s="12" t="n">
        <v>10</v>
      </c>
      <c r="C48" s="77" t="s">
        <v>30</v>
      </c>
      <c r="D48" s="68"/>
      <c r="E48" s="70" t="n">
        <v>21.1149</v>
      </c>
      <c r="F48" s="70" t="n">
        <v>23.3581</v>
      </c>
      <c r="G48" s="70" t="n">
        <v>22.119</v>
      </c>
      <c r="H48" s="71" t="n">
        <v>22.1235</v>
      </c>
      <c r="I48" s="71" t="n">
        <v>24.3595</v>
      </c>
      <c r="J48" s="71" t="n">
        <v>23.1217</v>
      </c>
      <c r="K48" s="72" t="n">
        <v>21.3085</v>
      </c>
      <c r="L48" s="72" t="n">
        <v>23.5383</v>
      </c>
      <c r="M48" s="72" t="n">
        <v>22.2972</v>
      </c>
      <c r="N48" s="75" t="n">
        <f aca="false">U8</f>
        <v>3.41939986043282</v>
      </c>
      <c r="O48" s="75" t="n">
        <f aca="false">V8</f>
        <v>3.49860055977611</v>
      </c>
      <c r="P48" s="75" t="n">
        <f aca="false">W8</f>
        <v>3.64883674686815</v>
      </c>
      <c r="Q48" s="74" t="n">
        <v>100</v>
      </c>
      <c r="R48" s="73" t="n">
        <f aca="false">H48-K48</f>
        <v>0.815000000000001</v>
      </c>
      <c r="S48" s="73" t="n">
        <f aca="false">I48-L48</f>
        <v>0.821200000000001</v>
      </c>
      <c r="T48" s="73" t="n">
        <f aca="false">J48-M48</f>
        <v>0.8245</v>
      </c>
      <c r="U48" s="73" t="n">
        <f aca="false">H48-E48</f>
        <v>1.0086</v>
      </c>
      <c r="V48" s="73" t="n">
        <f aca="false">I48-F48</f>
        <v>1.0014</v>
      </c>
      <c r="W48" s="73" t="n">
        <f aca="false">J48-G48</f>
        <v>1.0027</v>
      </c>
      <c r="X48" s="73" t="n">
        <f aca="false">Q48-N48</f>
        <v>96.5806001395672</v>
      </c>
      <c r="Y48" s="73" t="n">
        <f aca="false">Q48-O48</f>
        <v>96.5013994402239</v>
      </c>
      <c r="Z48" s="73" t="n">
        <f aca="false">Q48-P48</f>
        <v>96.3511632531319</v>
      </c>
      <c r="AA48" s="73" t="n">
        <f aca="false">Q48*R48</f>
        <v>81.5000000000001</v>
      </c>
      <c r="AB48" s="73" t="n">
        <f aca="false">Q48*S48</f>
        <v>82.1200000000001</v>
      </c>
      <c r="AC48" s="73" t="n">
        <f aca="false">Q48*T48</f>
        <v>82.45</v>
      </c>
      <c r="AD48" s="100" t="n">
        <f aca="false">((AA48/U48)-N48)*(Q48/X48)</f>
        <v>80.1254872833516</v>
      </c>
      <c r="AE48" s="100" t="n">
        <f aca="false">((AB48/V48)-O48)*(Q48/Y48)</f>
        <v>81.3528017477418</v>
      </c>
      <c r="AF48" s="100" t="n">
        <f aca="false">((AC48/W48)-P48)*(Q48/Z48)</f>
        <v>81.5549548568468</v>
      </c>
      <c r="AH48" s="73" t="n">
        <f aca="false">AVERAGE(AD48:AF48)</f>
        <v>81.0110812959801</v>
      </c>
      <c r="AI48" s="12" t="n">
        <f aca="false">STDEVA(AD48:AF48)</f>
        <v>0.773578720158911</v>
      </c>
    </row>
    <row r="49" customFormat="false" ht="14.5" hidden="false" customHeight="false" outlineLevel="0" collapsed="false">
      <c r="A49" s="12" t="n">
        <v>80</v>
      </c>
      <c r="B49" s="12" t="n">
        <v>20</v>
      </c>
      <c r="C49" s="78" t="s">
        <v>31</v>
      </c>
      <c r="D49" s="68"/>
      <c r="E49" s="70" t="n">
        <v>21.1143</v>
      </c>
      <c r="F49" s="70" t="n">
        <v>22.5487</v>
      </c>
      <c r="G49" s="70" t="n">
        <v>61.2532</v>
      </c>
      <c r="H49" s="71" t="n">
        <v>22.1197</v>
      </c>
      <c r="I49" s="71" t="n">
        <v>23.5511</v>
      </c>
      <c r="J49" s="71" t="n">
        <v>62.2106</v>
      </c>
      <c r="K49" s="72" t="n">
        <v>21.3012</v>
      </c>
      <c r="L49" s="72" t="n">
        <v>22.7243</v>
      </c>
      <c r="M49" s="72" t="n">
        <v>61.4217</v>
      </c>
      <c r="N49" s="75" t="n">
        <f aca="false">U9</f>
        <v>3.34799120527684</v>
      </c>
      <c r="O49" s="75" t="n">
        <f aca="false">V9</f>
        <v>3.55573312025556</v>
      </c>
      <c r="P49" s="75" t="n">
        <f aca="false">W9</f>
        <v>3.66121308858737</v>
      </c>
      <c r="Q49" s="74" t="n">
        <v>100</v>
      </c>
      <c r="R49" s="73" t="n">
        <f aca="false">H49-K49</f>
        <v>0.8185</v>
      </c>
      <c r="S49" s="73" t="n">
        <f aca="false">I49-L49</f>
        <v>0.826800000000002</v>
      </c>
      <c r="T49" s="73" t="n">
        <f aca="false">J49-M49</f>
        <v>0.788899999999998</v>
      </c>
      <c r="U49" s="73" t="n">
        <f aca="false">H49-E49</f>
        <v>1.0054</v>
      </c>
      <c r="V49" s="73" t="n">
        <f aca="false">I49-F49</f>
        <v>1.0024</v>
      </c>
      <c r="W49" s="73" t="n">
        <f aca="false">J49-G49</f>
        <v>0.9574</v>
      </c>
      <c r="X49" s="73" t="n">
        <f aca="false">Q49-N49</f>
        <v>96.6520087947232</v>
      </c>
      <c r="Y49" s="73" t="n">
        <f aca="false">Q49-O49</f>
        <v>96.4442668797444</v>
      </c>
      <c r="Z49" s="73" t="n">
        <f aca="false">Q49-P49</f>
        <v>96.3387869114126</v>
      </c>
      <c r="AA49" s="73" t="n">
        <f aca="false">Q49*R49</f>
        <v>81.85</v>
      </c>
      <c r="AB49" s="73" t="n">
        <f aca="false">Q49*S49</f>
        <v>82.6800000000002</v>
      </c>
      <c r="AC49" s="73" t="n">
        <f aca="false">Q49*T49</f>
        <v>78.8899999999998</v>
      </c>
      <c r="AD49" s="100" t="n">
        <f aca="false">((AA49/U49)-N49)*(Q49/X49)</f>
        <v>80.7664462383944</v>
      </c>
      <c r="AE49" s="100" t="n">
        <f aca="false">((AB49/V49)-O49)*(Q49/Y49)</f>
        <v>81.836186359035</v>
      </c>
      <c r="AF49" s="100" t="n">
        <f aca="false">((AC49/W49)-P49)*(Q49/Z49)</f>
        <v>81.7313982401898</v>
      </c>
      <c r="AH49" s="73" t="n">
        <f aca="false">AVERAGE(AD49:AF49)</f>
        <v>81.4446769458731</v>
      </c>
      <c r="AI49" s="12" t="n">
        <f aca="false">STDEVA(AD49:AF49)</f>
        <v>0.589697216279709</v>
      </c>
    </row>
    <row r="50" customFormat="false" ht="14.5" hidden="false" customHeight="false" outlineLevel="0" collapsed="false">
      <c r="A50" s="12" t="n">
        <v>70</v>
      </c>
      <c r="B50" s="12" t="n">
        <v>30</v>
      </c>
      <c r="C50" s="79" t="s">
        <v>32</v>
      </c>
      <c r="D50" s="68"/>
      <c r="E50" s="70" t="n">
        <v>21.1082</v>
      </c>
      <c r="F50" s="70" t="n">
        <v>23.3268</v>
      </c>
      <c r="G50" s="70" t="n">
        <v>22.1008</v>
      </c>
      <c r="H50" s="71" t="n">
        <v>22.1116</v>
      </c>
      <c r="I50" s="71" t="n">
        <v>24.3304</v>
      </c>
      <c r="J50" s="71" t="n">
        <v>23.106</v>
      </c>
      <c r="K50" s="72" t="n">
        <v>21.2868</v>
      </c>
      <c r="L50" s="72" t="n">
        <v>23.5183</v>
      </c>
      <c r="M50" s="72" t="n">
        <v>22.29978</v>
      </c>
      <c r="N50" s="75" t="n">
        <f aca="false">U10</f>
        <v>3.5582577494271</v>
      </c>
      <c r="O50" s="75" t="n">
        <f aca="false">V10</f>
        <v>3.74812593703128</v>
      </c>
      <c r="P50" s="75" t="n">
        <f aca="false">W10</f>
        <v>3.66853258696519</v>
      </c>
      <c r="Q50" s="74" t="n">
        <v>100</v>
      </c>
      <c r="R50" s="73" t="n">
        <f aca="false">H50-K50</f>
        <v>0.8248</v>
      </c>
      <c r="S50" s="73" t="n">
        <f aca="false">I50-L50</f>
        <v>0.812100000000001</v>
      </c>
      <c r="T50" s="73" t="n">
        <f aca="false">J50-M50</f>
        <v>0.806220000000003</v>
      </c>
      <c r="U50" s="73" t="n">
        <f aca="false">H50-E50</f>
        <v>1.0034</v>
      </c>
      <c r="V50" s="73" t="n">
        <f aca="false">I50-F50</f>
        <v>1.0036</v>
      </c>
      <c r="W50" s="73" t="n">
        <f aca="false">J50-G50</f>
        <v>1.0052</v>
      </c>
      <c r="X50" s="73" t="n">
        <f aca="false">Q50-N50</f>
        <v>96.4417422505729</v>
      </c>
      <c r="Y50" s="73" t="n">
        <f aca="false">Q50-O50</f>
        <v>96.2518740629687</v>
      </c>
      <c r="Z50" s="73" t="n">
        <f aca="false">Q50-P50</f>
        <v>96.3314674130348</v>
      </c>
      <c r="AA50" s="73" t="n">
        <f aca="false">Q50*R50</f>
        <v>82.48</v>
      </c>
      <c r="AB50" s="73" t="n">
        <f aca="false">Q50*S50</f>
        <v>81.2100000000001</v>
      </c>
      <c r="AC50" s="73" t="n">
        <f aca="false">Q50*T50</f>
        <v>80.6220000000003</v>
      </c>
      <c r="AD50" s="100" t="n">
        <f aca="false">((AA50/U50)-N50)*(Q50/X50)</f>
        <v>81.5437990369742</v>
      </c>
      <c r="AE50" s="100" t="n">
        <f aca="false">((AB50/V50)-O50)*(Q50/Y50)</f>
        <v>80.1756511449746</v>
      </c>
      <c r="AF50" s="100" t="n">
        <f aca="false">((AC50/W50)-P50)*(Q50/Z50)</f>
        <v>79.45109091539</v>
      </c>
      <c r="AH50" s="73" t="n">
        <f aca="false">AVERAGE(AD50:AF50)</f>
        <v>80.3901803657796</v>
      </c>
      <c r="AI50" s="12" t="n">
        <f aca="false">STDEVA(AD50:AF50)</f>
        <v>1.06272005272813</v>
      </c>
    </row>
    <row r="51" customFormat="false" ht="14.5" hidden="false" customHeight="false" outlineLevel="0" collapsed="false">
      <c r="A51" s="12" t="n">
        <v>60</v>
      </c>
      <c r="B51" s="12" t="n">
        <v>40</v>
      </c>
      <c r="C51" s="80" t="s">
        <v>33</v>
      </c>
      <c r="D51" s="68"/>
      <c r="E51" s="70" t="n">
        <v>21.1245</v>
      </c>
      <c r="F51" s="70" t="n">
        <v>22.6328</v>
      </c>
      <c r="G51" s="70" t="n">
        <v>61.2498</v>
      </c>
      <c r="H51" s="71" t="n">
        <v>22.0026</v>
      </c>
      <c r="I51" s="71" t="n">
        <v>23.634</v>
      </c>
      <c r="J51" s="71" t="n">
        <v>62.2516</v>
      </c>
      <c r="K51" s="72" t="n">
        <v>21.3009</v>
      </c>
      <c r="L51" s="72" t="n">
        <v>22.8239</v>
      </c>
      <c r="M51" s="72" t="n">
        <v>61.4496</v>
      </c>
      <c r="N51" s="75" t="n">
        <f aca="false">U11</f>
        <v>3.75436844732877</v>
      </c>
      <c r="O51" s="75" t="n">
        <f aca="false">V11</f>
        <v>3.78901186558981</v>
      </c>
      <c r="P51" s="75" t="n">
        <f aca="false">W11</f>
        <v>3.52659892408839</v>
      </c>
      <c r="Q51" s="74" t="n">
        <v>100</v>
      </c>
      <c r="R51" s="73" t="n">
        <f aca="false">H51-K51</f>
        <v>0.701700000000002</v>
      </c>
      <c r="S51" s="73" t="n">
        <f aca="false">I51-L51</f>
        <v>0.810100000000002</v>
      </c>
      <c r="T51" s="73" t="n">
        <f aca="false">J51-M51</f>
        <v>0.802000000000007</v>
      </c>
      <c r="U51" s="73" t="n">
        <f aca="false">H51-E51</f>
        <v>0.8781</v>
      </c>
      <c r="V51" s="73" t="n">
        <f aca="false">I51-F51</f>
        <v>1.0012</v>
      </c>
      <c r="W51" s="73" t="n">
        <f aca="false">J51-G51</f>
        <v>1.0018</v>
      </c>
      <c r="X51" s="73" t="n">
        <f aca="false">Q51-N51</f>
        <v>96.2456315526712</v>
      </c>
      <c r="Y51" s="73" t="n">
        <f aca="false">Q51-O51</f>
        <v>96.2109881344102</v>
      </c>
      <c r="Z51" s="73" t="n">
        <f aca="false">Q51-P51</f>
        <v>96.4734010759116</v>
      </c>
      <c r="AA51" s="73" t="n">
        <f aca="false">Q51*R51</f>
        <v>70.1700000000002</v>
      </c>
      <c r="AB51" s="73" t="n">
        <f aca="false">Q51*S51</f>
        <v>81.0100000000002</v>
      </c>
      <c r="AC51" s="73" t="n">
        <f aca="false">Q51*T51</f>
        <v>80.2000000000007</v>
      </c>
      <c r="AD51" s="100" t="n">
        <f aca="false">((AA51/U51)-N51)*(Q51/X51)</f>
        <v>79.1275429049504</v>
      </c>
      <c r="AE51" s="100" t="n">
        <f aca="false">((AB51/V51)-O51)*(Q51/Y51)</f>
        <v>80.1612104235412</v>
      </c>
      <c r="AF51" s="100" t="n">
        <f aca="false">((AC51/W51)-P51)*(Q51/Z51)</f>
        <v>79.326839940895</v>
      </c>
      <c r="AH51" s="73" t="n">
        <f aca="false">AVERAGE(AD51:AF51)</f>
        <v>79.5385310897955</v>
      </c>
      <c r="AI51" s="12" t="n">
        <f aca="false">STDEVA(AD51:AF51)</f>
        <v>0.548385805468726</v>
      </c>
    </row>
    <row r="52" customFormat="false" ht="14.5" hidden="false" customHeight="false" outlineLevel="0" collapsed="false">
      <c r="A52" s="12" t="n">
        <v>50</v>
      </c>
      <c r="B52" s="12" t="n">
        <v>50</v>
      </c>
      <c r="C52" s="81" t="s">
        <v>34</v>
      </c>
      <c r="D52" s="68"/>
      <c r="E52" s="70" t="n">
        <v>21.1165</v>
      </c>
      <c r="F52" s="70" t="n">
        <v>23.3486</v>
      </c>
      <c r="G52" s="70" t="n">
        <v>22.1268</v>
      </c>
      <c r="H52" s="71" t="n">
        <v>22.1228</v>
      </c>
      <c r="I52" s="71" t="n">
        <v>24.3568</v>
      </c>
      <c r="J52" s="71" t="n">
        <v>23.1275</v>
      </c>
      <c r="K52" s="72" t="n">
        <v>21.3065</v>
      </c>
      <c r="L52" s="72" t="n">
        <v>23.5372</v>
      </c>
      <c r="M52" s="72" t="n">
        <v>22.3168</v>
      </c>
      <c r="N52" s="75" t="n">
        <f aca="false">U12</f>
        <v>5.06392329204945</v>
      </c>
      <c r="O52" s="75" t="n">
        <f aca="false">V12</f>
        <v>3.65283169105203</v>
      </c>
      <c r="P52" s="75" t="n">
        <f aca="false">W12</f>
        <v>3.73980505271546</v>
      </c>
      <c r="Q52" s="74" t="n">
        <v>100</v>
      </c>
      <c r="R52" s="73" t="n">
        <f aca="false">H52-K52</f>
        <v>0.816300000000002</v>
      </c>
      <c r="S52" s="73" t="n">
        <f aca="false">I52-L52</f>
        <v>0.819600000000001</v>
      </c>
      <c r="T52" s="73" t="n">
        <f aca="false">J52-M52</f>
        <v>0.810700000000001</v>
      </c>
      <c r="U52" s="73" t="n">
        <f aca="false">H52-E52</f>
        <v>1.0063</v>
      </c>
      <c r="V52" s="73" t="n">
        <f aca="false">I52-F52</f>
        <v>1.0082</v>
      </c>
      <c r="W52" s="73" t="n">
        <f aca="false">J52-G52</f>
        <v>1.0007</v>
      </c>
      <c r="X52" s="73" t="n">
        <f aca="false">Q52-N52</f>
        <v>94.9360767079505</v>
      </c>
      <c r="Y52" s="73" t="n">
        <f aca="false">Q52-O52</f>
        <v>96.347168308948</v>
      </c>
      <c r="Z52" s="73" t="n">
        <f aca="false">Q52-P52</f>
        <v>96.2601949472845</v>
      </c>
      <c r="AA52" s="73" t="n">
        <f aca="false">Q52*R52</f>
        <v>81.6300000000002</v>
      </c>
      <c r="AB52" s="73" t="n">
        <f aca="false">Q52*S52</f>
        <v>81.9600000000001</v>
      </c>
      <c r="AC52" s="73" t="n">
        <f aca="false">Q52*T52</f>
        <v>81.0700000000001</v>
      </c>
      <c r="AD52" s="100" t="n">
        <f aca="false">((AA52/U52)-N52)*(Q52/X52)</f>
        <v>80.1118288815183</v>
      </c>
      <c r="AE52" s="100" t="n">
        <f aca="false">((AB52/V52)-O52)*(Q52/Y52)</f>
        <v>80.5841664467075</v>
      </c>
      <c r="AF52" s="100" t="n">
        <f aca="false">((AC52/W52)-P52)*(Q52/Z52)</f>
        <v>80.275638010202</v>
      </c>
      <c r="AH52" s="73" t="n">
        <f aca="false">AVERAGE(AD52:AF52)</f>
        <v>80.3238777794759</v>
      </c>
      <c r="AI52" s="12" t="n">
        <f aca="false">STDEVA(AD52:AF52)</f>
        <v>0.239835360981078</v>
      </c>
    </row>
    <row r="53" customFormat="false" ht="14.5" hidden="false" customHeight="false" outlineLevel="0" collapsed="false">
      <c r="A53" s="12" t="n">
        <v>0</v>
      </c>
      <c r="B53" s="12" t="n">
        <v>100</v>
      </c>
      <c r="C53" s="82" t="n">
        <v>100</v>
      </c>
      <c r="D53" s="68"/>
      <c r="E53" s="70" t="n">
        <v>21.1154</v>
      </c>
      <c r="F53" s="70" t="n">
        <v>23.3289</v>
      </c>
      <c r="G53" s="70" t="n">
        <v>22.1157</v>
      </c>
      <c r="H53" s="71" t="n">
        <v>22.1204</v>
      </c>
      <c r="I53" s="71" t="n">
        <v>24.3354</v>
      </c>
      <c r="J53" s="71" t="n">
        <v>23.1185</v>
      </c>
      <c r="K53" s="72" t="n">
        <v>21.3104</v>
      </c>
      <c r="L53" s="72" t="n">
        <v>23.5376</v>
      </c>
      <c r="M53" s="72" t="n">
        <v>22.3093</v>
      </c>
      <c r="N53" s="75" t="n">
        <f aca="false">U13</f>
        <v>3.58458627900043</v>
      </c>
      <c r="O53" s="75" t="n">
        <f aca="false">V13</f>
        <v>3.43381912557412</v>
      </c>
      <c r="P53" s="75" t="n">
        <f aca="false">W13</f>
        <v>3.67829804155508</v>
      </c>
      <c r="Q53" s="74" t="n">
        <v>100</v>
      </c>
      <c r="R53" s="73" t="n">
        <f aca="false">H53-K53</f>
        <v>0.809999999999999</v>
      </c>
      <c r="S53" s="73" t="n">
        <f aca="false">I53-L53</f>
        <v>0.797799999999999</v>
      </c>
      <c r="T53" s="73" t="n">
        <f aca="false">J53-M53</f>
        <v>0.809200000000001</v>
      </c>
      <c r="U53" s="73" t="n">
        <f aca="false">H53-E53</f>
        <v>1.005</v>
      </c>
      <c r="V53" s="73" t="n">
        <f aca="false">I53-F53</f>
        <v>1.0065</v>
      </c>
      <c r="W53" s="73" t="n">
        <f aca="false">J53-G53</f>
        <v>1.0028</v>
      </c>
      <c r="X53" s="73" t="n">
        <f aca="false">Q53-N53</f>
        <v>96.4154137209996</v>
      </c>
      <c r="Y53" s="73" t="n">
        <f aca="false">Q53-O53</f>
        <v>96.5661808744259</v>
      </c>
      <c r="Z53" s="73" t="n">
        <f aca="false">Q53-P53</f>
        <v>96.3217019584449</v>
      </c>
      <c r="AA53" s="73" t="n">
        <f aca="false">Q53*R53</f>
        <v>80.9999999999999</v>
      </c>
      <c r="AB53" s="73" t="n">
        <f aca="false">Q53*S53</f>
        <v>79.7799999999999</v>
      </c>
      <c r="AC53" s="73" t="n">
        <f aca="false">Q53*T53</f>
        <v>80.9200000000001</v>
      </c>
      <c r="AD53" s="100" t="n">
        <f aca="false">((AA53/U53)-N53)*(Q53/X53)</f>
        <v>79.8756398735435</v>
      </c>
      <c r="AE53" s="100" t="n">
        <f aca="false">((AB53/V53)-O53)*(Q53/Y53)</f>
        <v>78.527450422779</v>
      </c>
      <c r="AF53" s="100" t="n">
        <f aca="false">((AC53/W53)-P53)*(Q53/Z53)</f>
        <v>79.9568083141586</v>
      </c>
      <c r="AH53" s="73" t="n">
        <f aca="false">AVERAGE(AD53:AF53)</f>
        <v>79.453299536827</v>
      </c>
      <c r="AI53" s="12" t="n">
        <f aca="false">STDEVA(AD53:AF53)</f>
        <v>0.802835297819925</v>
      </c>
    </row>
    <row r="54" customFormat="false" ht="14.5" hidden="false" customHeight="false" outlineLevel="0" collapsed="false">
      <c r="AG54" s="83" t="s">
        <v>35</v>
      </c>
      <c r="AH54" s="84" t="n">
        <f aca="false">AVERAGE(AH47:AH53)</f>
        <v>80.4862821467685</v>
      </c>
    </row>
    <row r="55" customFormat="false" ht="14.5" hidden="false" customHeight="false" outlineLevel="0" collapsed="false">
      <c r="AG55" s="83" t="s">
        <v>40</v>
      </c>
      <c r="AH55" s="84" t="n">
        <f aca="false">STDEVA(AH47:AH53)</f>
        <v>0.792300023144617</v>
      </c>
    </row>
    <row r="56" customFormat="false" ht="28.5" hidden="false" customHeight="false" outlineLevel="0" collapsed="false"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</row>
    <row r="57" customFormat="false" ht="19" hidden="false" customHeight="false" outlineLevel="0" collapsed="false">
      <c r="G57" s="102" t="s">
        <v>21</v>
      </c>
      <c r="H57" s="102"/>
      <c r="I57" s="102"/>
      <c r="J57" s="103" t="s">
        <v>50</v>
      </c>
      <c r="K57" s="104" t="s">
        <v>40</v>
      </c>
      <c r="L57" s="105" t="s">
        <v>44</v>
      </c>
      <c r="M57" s="105"/>
      <c r="N57" s="105"/>
      <c r="O57" s="103" t="s">
        <v>50</v>
      </c>
      <c r="P57" s="104" t="s">
        <v>40</v>
      </c>
      <c r="Q57" s="106" t="s">
        <v>47</v>
      </c>
      <c r="R57" s="106"/>
      <c r="S57" s="106"/>
      <c r="T57" s="103" t="s">
        <v>50</v>
      </c>
      <c r="U57" s="104" t="s">
        <v>40</v>
      </c>
      <c r="V57" s="107" t="s">
        <v>51</v>
      </c>
      <c r="W57" s="107"/>
      <c r="X57" s="107"/>
      <c r="Y57" s="103" t="s">
        <v>50</v>
      </c>
      <c r="Z57" s="104" t="s">
        <v>40</v>
      </c>
      <c r="AA57" s="59" t="s">
        <v>22</v>
      </c>
      <c r="AB57" s="59" t="s">
        <v>23</v>
      </c>
    </row>
    <row r="58" customFormat="false" ht="18.5" hidden="false" customHeight="false" outlineLevel="0" collapsed="false">
      <c r="F58" s="57" t="s">
        <v>25</v>
      </c>
      <c r="G58" s="108" t="s">
        <v>26</v>
      </c>
      <c r="H58" s="108" t="s">
        <v>27</v>
      </c>
      <c r="I58" s="108" t="s">
        <v>28</v>
      </c>
      <c r="J58" s="103"/>
      <c r="K58" s="104"/>
      <c r="L58" s="109" t="s">
        <v>26</v>
      </c>
      <c r="M58" s="109" t="s">
        <v>27</v>
      </c>
      <c r="N58" s="109" t="s">
        <v>28</v>
      </c>
      <c r="O58" s="103"/>
      <c r="P58" s="104"/>
      <c r="Q58" s="110" t="s">
        <v>26</v>
      </c>
      <c r="R58" s="110" t="s">
        <v>27</v>
      </c>
      <c r="S58" s="110" t="s">
        <v>28</v>
      </c>
      <c r="T58" s="103"/>
      <c r="U58" s="104"/>
      <c r="V58" s="111" t="s">
        <v>26</v>
      </c>
      <c r="W58" s="111" t="s">
        <v>27</v>
      </c>
      <c r="X58" s="111" t="s">
        <v>28</v>
      </c>
      <c r="Y58" s="103"/>
      <c r="Z58" s="104"/>
      <c r="AA58" s="12"/>
      <c r="AB58" s="12"/>
    </row>
    <row r="59" customFormat="false" ht="18.5" hidden="false" customHeight="false" outlineLevel="0" collapsed="false">
      <c r="F59" s="12" t="n">
        <v>0</v>
      </c>
      <c r="G59" s="112" t="n">
        <v>3.443814073853</v>
      </c>
      <c r="H59" s="112" t="n">
        <v>3.65574260384499</v>
      </c>
      <c r="I59" s="112" t="n">
        <v>3.51733758469505</v>
      </c>
      <c r="J59" s="113" t="n">
        <f aca="false">AVERAGE(G59:I59)</f>
        <v>3.53896475413101</v>
      </c>
      <c r="K59" s="114" t="n">
        <f aca="false">STDEVA(G59:I59)</f>
        <v>0.107606813443666</v>
      </c>
      <c r="L59" s="115" t="n">
        <v>2.728147146397</v>
      </c>
      <c r="M59" s="115" t="n">
        <v>2.34680052324742</v>
      </c>
      <c r="N59" s="115" t="n">
        <v>2.65204359941748</v>
      </c>
      <c r="O59" s="113" t="n">
        <f aca="false">AVERAGE(L59:N59)</f>
        <v>2.57566375635397</v>
      </c>
      <c r="P59" s="114" t="n">
        <f aca="false">STDEVA(L59:N59)</f>
        <v>0.201821014928331</v>
      </c>
      <c r="Q59" s="116" t="n">
        <v>81.6144746826174</v>
      </c>
      <c r="R59" s="116" t="n">
        <v>80.8562640132504</v>
      </c>
      <c r="S59" s="116" t="n">
        <v>81.2562453450772</v>
      </c>
      <c r="T59" s="113" t="n">
        <f aca="false">AVERAGE(Q59:S59)</f>
        <v>81.2423280136483</v>
      </c>
      <c r="U59" s="114" t="n">
        <f aca="false">STDEVA(Q59:S59)</f>
        <v>0.379296880913997</v>
      </c>
      <c r="V59" s="117" t="n">
        <f aca="false">100-G59-L59-Q59</f>
        <v>12.2135640971326</v>
      </c>
      <c r="W59" s="117" t="n">
        <f aca="false">100-H59-M59-R59</f>
        <v>13.1411928596572</v>
      </c>
      <c r="X59" s="117" t="n">
        <f aca="false">100-I59-N59-S59</f>
        <v>12.5743734708103</v>
      </c>
      <c r="Y59" s="113" t="n">
        <f aca="false">AVERAGE(V59:X59)</f>
        <v>12.6430434758667</v>
      </c>
      <c r="Z59" s="114" t="n">
        <f aca="false">STDEVA(V59:X59)</f>
        <v>0.467611438548703</v>
      </c>
      <c r="AA59" s="73" t="n">
        <f aca="false">AVERAGE(V59:X59)</f>
        <v>12.6430434758667</v>
      </c>
      <c r="AB59" s="12" t="n">
        <f aca="false">STDEVA(V59:X59)</f>
        <v>0.467611438548703</v>
      </c>
      <c r="AD59" s="0" t="n">
        <f aca="false">T59/10</f>
        <v>8.12423280136483</v>
      </c>
    </row>
    <row r="60" customFormat="false" ht="18.5" hidden="false" customHeight="false" outlineLevel="0" collapsed="false">
      <c r="F60" s="12" t="n">
        <v>10</v>
      </c>
      <c r="G60" s="112" t="n">
        <v>3.41939986043282</v>
      </c>
      <c r="H60" s="112" t="n">
        <v>3.49860055977611</v>
      </c>
      <c r="I60" s="112" t="n">
        <v>3.64883674686815</v>
      </c>
      <c r="J60" s="113" t="n">
        <f aca="false">AVERAGE(G60:I60)</f>
        <v>3.52227905569236</v>
      </c>
      <c r="K60" s="114" t="n">
        <f aca="false">STDEVA(G60:I60)</f>
        <v>0.116536795008813</v>
      </c>
      <c r="L60" s="115" t="n">
        <v>2.87183507479308</v>
      </c>
      <c r="M60" s="115" t="n">
        <v>3.15143676047149</v>
      </c>
      <c r="N60" s="115" t="n">
        <v>2.78037995409632</v>
      </c>
      <c r="O60" s="113" t="n">
        <f aca="false">AVERAGE(L60:N60)</f>
        <v>2.93455059645363</v>
      </c>
      <c r="P60" s="114" t="n">
        <f aca="false">STDEVA(L60:N60)</f>
        <v>0.193315068947561</v>
      </c>
      <c r="Q60" s="116" t="n">
        <v>80.1254872833516</v>
      </c>
      <c r="R60" s="116" t="n">
        <v>81.3528017477418</v>
      </c>
      <c r="S60" s="116" t="n">
        <v>81.5549548568468</v>
      </c>
      <c r="T60" s="113" t="n">
        <f aca="false">AVERAGE(Q60:S60)</f>
        <v>81.0110812959801</v>
      </c>
      <c r="U60" s="114" t="n">
        <f aca="false">STDEVA(Q60:S60)</f>
        <v>0.773578720158911</v>
      </c>
      <c r="V60" s="117" t="n">
        <f aca="false">100-G60-L60-Q60</f>
        <v>13.5832777814225</v>
      </c>
      <c r="W60" s="117" t="n">
        <f aca="false">100-H60-M60-R60</f>
        <v>11.9971609320106</v>
      </c>
      <c r="X60" s="117" t="n">
        <f aca="false">100-I60-N60-S60</f>
        <v>12.0158284421888</v>
      </c>
      <c r="Y60" s="113" t="n">
        <f aca="false">AVERAGE(V60:X60)</f>
        <v>12.532089051874</v>
      </c>
      <c r="Z60" s="114" t="n">
        <f aca="false">STDEVA(V60:X60)</f>
        <v>0.910403991550689</v>
      </c>
      <c r="AA60" s="73" t="n">
        <f aca="false">AVERAGE(V60:X60)</f>
        <v>12.532089051874</v>
      </c>
      <c r="AB60" s="12" t="n">
        <f aca="false">STDEVA(V60:X60)</f>
        <v>0.910403991550689</v>
      </c>
      <c r="AD60" s="0" t="n">
        <f aca="false">T60/10</f>
        <v>8.10110812959801</v>
      </c>
    </row>
    <row r="61" customFormat="false" ht="18.5" hidden="false" customHeight="false" outlineLevel="0" collapsed="false">
      <c r="F61" s="12" t="n">
        <v>20</v>
      </c>
      <c r="G61" s="112" t="n">
        <v>3.34799120527684</v>
      </c>
      <c r="H61" s="112" t="n">
        <v>3.55573312025556</v>
      </c>
      <c r="I61" s="112" t="n">
        <v>3.66121308858737</v>
      </c>
      <c r="J61" s="113" t="n">
        <f aca="false">AVERAGE(G61:I61)</f>
        <v>3.52164580470659</v>
      </c>
      <c r="K61" s="114" t="n">
        <f aca="false">STDEVA(G61:I61)</f>
        <v>0.159368898650744</v>
      </c>
      <c r="L61" s="115" t="n">
        <v>3.20513929981189</v>
      </c>
      <c r="M61" s="115" t="n">
        <v>3.51114279578991</v>
      </c>
      <c r="N61" s="115" t="n">
        <v>3.4300504518069</v>
      </c>
      <c r="O61" s="113" t="n">
        <f aca="false">AVERAGE(L61:N61)</f>
        <v>3.38211084913623</v>
      </c>
      <c r="P61" s="114" t="n">
        <f aca="false">STDEVA(L61:N61)</f>
        <v>0.15853450418082</v>
      </c>
      <c r="Q61" s="116" t="n">
        <v>80.7664462383944</v>
      </c>
      <c r="R61" s="116" t="n">
        <v>81.836186359035</v>
      </c>
      <c r="S61" s="116" t="n">
        <v>81.7313982401898</v>
      </c>
      <c r="T61" s="113" t="n">
        <f aca="false">AVERAGE(Q61:S61)</f>
        <v>81.4446769458731</v>
      </c>
      <c r="U61" s="114" t="n">
        <f aca="false">STDEVA(Q61:S61)</f>
        <v>0.589697216279709</v>
      </c>
      <c r="V61" s="117" t="n">
        <f aca="false">100-G61-L61-Q61</f>
        <v>12.6804232565168</v>
      </c>
      <c r="W61" s="117" t="n">
        <f aca="false">100-H61-M61-R61</f>
        <v>11.0969377249195</v>
      </c>
      <c r="X61" s="117" t="n">
        <f aca="false">100-I61-N61-S61</f>
        <v>11.1773382194159</v>
      </c>
      <c r="Y61" s="113" t="n">
        <f aca="false">AVERAGE(V61:X61)</f>
        <v>11.6515664002841</v>
      </c>
      <c r="Z61" s="114" t="n">
        <f aca="false">STDEVA(V61:X61)</f>
        <v>0.891922576708138</v>
      </c>
      <c r="AA61" s="73" t="n">
        <f aca="false">AVERAGE(V61:X61)</f>
        <v>11.6515664002841</v>
      </c>
      <c r="AB61" s="12" t="n">
        <f aca="false">STDEVA(V61:X61)</f>
        <v>0.891922576708138</v>
      </c>
      <c r="AD61" s="0" t="n">
        <f aca="false">T61/10</f>
        <v>8.14446769458731</v>
      </c>
    </row>
    <row r="62" customFormat="false" ht="18.5" hidden="false" customHeight="false" outlineLevel="0" collapsed="false">
      <c r="F62" s="12" t="n">
        <v>30</v>
      </c>
      <c r="G62" s="112" t="n">
        <v>3.5582577494271</v>
      </c>
      <c r="H62" s="112" t="n">
        <v>3.74812593703128</v>
      </c>
      <c r="I62" s="112" t="n">
        <v>3.66853258696519</v>
      </c>
      <c r="J62" s="113" t="n">
        <f aca="false">AVERAGE(G62:I62)</f>
        <v>3.65830542447452</v>
      </c>
      <c r="K62" s="114" t="n">
        <f aca="false">STDEVA(G62:I62)</f>
        <v>0.0953463596865744</v>
      </c>
      <c r="L62" s="115" t="n">
        <v>3.96632275069098</v>
      </c>
      <c r="M62" s="115" t="n">
        <v>4.01628302325389</v>
      </c>
      <c r="N62" s="115" t="n">
        <v>3.89008590531174</v>
      </c>
      <c r="O62" s="113" t="n">
        <f aca="false">AVERAGE(L62:N62)</f>
        <v>3.95756389308554</v>
      </c>
      <c r="P62" s="114" t="n">
        <f aca="false">STDEVA(L62:N62)</f>
        <v>0.0635528625172797</v>
      </c>
      <c r="Q62" s="116" t="n">
        <v>81.5437990369742</v>
      </c>
      <c r="R62" s="116" t="n">
        <v>80.1756511449746</v>
      </c>
      <c r="S62" s="116" t="n">
        <v>79.45109091539</v>
      </c>
      <c r="T62" s="113" t="n">
        <f aca="false">AVERAGE(Q62:S62)</f>
        <v>80.3901803657796</v>
      </c>
      <c r="U62" s="114" t="n">
        <f aca="false">STDEVA(Q62:S62)</f>
        <v>1.06272005272813</v>
      </c>
      <c r="V62" s="117" t="n">
        <f aca="false">100-G62-L62-Q62</f>
        <v>10.9316204629078</v>
      </c>
      <c r="W62" s="117" t="n">
        <f aca="false">100-H62-M62-R62</f>
        <v>12.0599398947402</v>
      </c>
      <c r="X62" s="117" t="n">
        <f aca="false">100-I62-N62-S62</f>
        <v>12.9902905923331</v>
      </c>
      <c r="Y62" s="113" t="n">
        <f aca="false">AVERAGE(V62:X62)</f>
        <v>11.9939503166604</v>
      </c>
      <c r="Z62" s="114" t="n">
        <f aca="false">STDEVA(V62:X62)</f>
        <v>1.03092028972098</v>
      </c>
      <c r="AA62" s="73" t="n">
        <f aca="false">AVERAGE(V62:X62)</f>
        <v>11.9939503166604</v>
      </c>
      <c r="AB62" s="12" t="n">
        <f aca="false">STDEVA(V62:X62)</f>
        <v>1.03092028972098</v>
      </c>
      <c r="AD62" s="0" t="n">
        <f aca="false">T62/10</f>
        <v>8.03901803657796</v>
      </c>
    </row>
    <row r="63" customFormat="false" ht="18.5" hidden="false" customHeight="false" outlineLevel="0" collapsed="false">
      <c r="F63" s="12" t="n">
        <v>40</v>
      </c>
      <c r="G63" s="112" t="n">
        <v>3.75436844732877</v>
      </c>
      <c r="H63" s="112" t="n">
        <v>3.78901186558981</v>
      </c>
      <c r="I63" s="112" t="n">
        <v>3.52659892408839</v>
      </c>
      <c r="J63" s="113" t="n">
        <f aca="false">AVERAGE(G63:I63)</f>
        <v>3.68999307900233</v>
      </c>
      <c r="K63" s="114" t="n">
        <f aca="false">STDEVA(G63:I63)</f>
        <v>0.142559738363366</v>
      </c>
      <c r="L63" s="115" t="n">
        <v>4.28446344680476</v>
      </c>
      <c r="M63" s="115" t="n">
        <v>4.40679854099983</v>
      </c>
      <c r="N63" s="115" t="n">
        <v>4.34824347343346</v>
      </c>
      <c r="O63" s="113" t="n">
        <f aca="false">AVERAGE(L63:N63)</f>
        <v>4.34650182041268</v>
      </c>
      <c r="P63" s="114" t="n">
        <f aca="false">STDEVA(L63:N63)</f>
        <v>0.0611861408683552</v>
      </c>
      <c r="Q63" s="116" t="n">
        <v>79.1275429049504</v>
      </c>
      <c r="R63" s="116" t="n">
        <v>80.1612104235412</v>
      </c>
      <c r="S63" s="116" t="n">
        <v>79.326839940895</v>
      </c>
      <c r="T63" s="113" t="n">
        <f aca="false">AVERAGE(Q63:S63)</f>
        <v>79.5385310897955</v>
      </c>
      <c r="U63" s="114" t="n">
        <f aca="false">STDEVA(Q63:S63)</f>
        <v>0.548385805468726</v>
      </c>
      <c r="V63" s="117" t="n">
        <f aca="false">100-G63-L63-Q63</f>
        <v>12.8336252009161</v>
      </c>
      <c r="W63" s="117" t="n">
        <f aca="false">100-H63-M63-R63</f>
        <v>11.6429791698691</v>
      </c>
      <c r="X63" s="117" t="n">
        <f aca="false">100-I63-N63-S63</f>
        <v>12.7983176615832</v>
      </c>
      <c r="Y63" s="113" t="n">
        <f aca="false">AVERAGE(V63:X63)</f>
        <v>12.4249740107895</v>
      </c>
      <c r="Z63" s="114" t="n">
        <f aca="false">STDEVA(V63:X63)</f>
        <v>0.677457455492942</v>
      </c>
      <c r="AA63" s="73" t="n">
        <f aca="false">AVERAGE(V63:X63)</f>
        <v>12.4249740107895</v>
      </c>
      <c r="AB63" s="12" t="n">
        <f aca="false">STDEVA(V63:X63)</f>
        <v>0.677457455492942</v>
      </c>
      <c r="AD63" s="0" t="n">
        <f aca="false">T63/10</f>
        <v>7.95385310897955</v>
      </c>
    </row>
    <row r="64" customFormat="false" ht="18.5" hidden="false" customHeight="false" outlineLevel="0" collapsed="false">
      <c r="F64" s="12" t="n">
        <v>50</v>
      </c>
      <c r="G64" s="112" t="n">
        <v>5.06392329204945</v>
      </c>
      <c r="H64" s="112" t="n">
        <v>3.65283169105203</v>
      </c>
      <c r="I64" s="112" t="n">
        <v>3.73980505271546</v>
      </c>
      <c r="J64" s="113" t="n">
        <f aca="false">AVERAGE(G64:I64)</f>
        <v>4.15218667860565</v>
      </c>
      <c r="K64" s="114" t="n">
        <f aca="false">STDEVA(G64:I64)</f>
        <v>0.790783681312554</v>
      </c>
      <c r="L64" s="115" t="n">
        <v>4.99099379763151</v>
      </c>
      <c r="M64" s="115" t="n">
        <v>4.93306734113697</v>
      </c>
      <c r="N64" s="115" t="n">
        <v>4.75715296907764</v>
      </c>
      <c r="O64" s="113" t="n">
        <f aca="false">AVERAGE(L64:N64)</f>
        <v>4.89373803594871</v>
      </c>
      <c r="P64" s="114" t="n">
        <f aca="false">STDEVA(L64:N64)</f>
        <v>0.121780453930975</v>
      </c>
      <c r="Q64" s="116" t="n">
        <v>80.1118288815183</v>
      </c>
      <c r="R64" s="116" t="n">
        <v>80.5841664467075</v>
      </c>
      <c r="S64" s="116" t="n">
        <v>80.275638010202</v>
      </c>
      <c r="T64" s="113" t="n">
        <f aca="false">AVERAGE(Q64:S64)</f>
        <v>80.3238777794759</v>
      </c>
      <c r="U64" s="114" t="n">
        <f aca="false">STDEVA(Q64:S64)</f>
        <v>0.239835360981078</v>
      </c>
      <c r="V64" s="117" t="n">
        <f aca="false">100-G64-L64-Q64</f>
        <v>9.83325402880078</v>
      </c>
      <c r="W64" s="117" t="n">
        <f aca="false">100-H64-M64-R64</f>
        <v>10.8299345211035</v>
      </c>
      <c r="X64" s="117" t="n">
        <f aca="false">100-I64-N64-S64</f>
        <v>11.2274039680049</v>
      </c>
      <c r="Y64" s="113" t="n">
        <f aca="false">AVERAGE(V64:X64)</f>
        <v>10.6301975059697</v>
      </c>
      <c r="Z64" s="114" t="n">
        <f aca="false">STDEVA(V64:X64)</f>
        <v>0.718216311188086</v>
      </c>
      <c r="AA64" s="73" t="n">
        <f aca="false">AVERAGE(V64:X64)</f>
        <v>10.6301975059697</v>
      </c>
      <c r="AB64" s="12" t="n">
        <f aca="false">STDEVA(V64:X64)</f>
        <v>0.718216311188086</v>
      </c>
      <c r="AD64" s="0" t="n">
        <f aca="false">T64/10</f>
        <v>8.03238777794759</v>
      </c>
    </row>
    <row r="65" customFormat="false" ht="18.5" hidden="false" customHeight="false" outlineLevel="0" collapsed="false">
      <c r="F65" s="12" t="n">
        <v>100</v>
      </c>
      <c r="G65" s="112" t="n">
        <v>3.58458627900043</v>
      </c>
      <c r="H65" s="112" t="n">
        <v>3.43381912557412</v>
      </c>
      <c r="I65" s="112" t="n">
        <v>3.67829804155508</v>
      </c>
      <c r="J65" s="113" t="n">
        <f aca="false">AVERAGE(G65:I65)</f>
        <v>3.56556781537655</v>
      </c>
      <c r="K65" s="114" t="n">
        <f aca="false">STDEVA(G65:I65)</f>
        <v>0.123344077923369</v>
      </c>
      <c r="L65" s="115" t="n">
        <v>6.97045307693875</v>
      </c>
      <c r="M65" s="115" t="n">
        <v>6.8755525286594</v>
      </c>
      <c r="N65" s="115" t="n">
        <v>7.01589345407954</v>
      </c>
      <c r="O65" s="113" t="n">
        <f aca="false">AVERAGE(L65:N65)</f>
        <v>6.9539663532259</v>
      </c>
      <c r="P65" s="114" t="n">
        <f aca="false">STDEVA(L65:N65)</f>
        <v>0.0716083296902866</v>
      </c>
      <c r="Q65" s="116" t="n">
        <v>79.8756398735435</v>
      </c>
      <c r="R65" s="116" t="n">
        <v>78.527450422779</v>
      </c>
      <c r="S65" s="116" t="n">
        <v>79.9568083141586</v>
      </c>
      <c r="T65" s="113" t="n">
        <f aca="false">AVERAGE(Q65:S65)</f>
        <v>79.453299536827</v>
      </c>
      <c r="U65" s="114" t="n">
        <f aca="false">STDEVA(Q65:S65)</f>
        <v>0.802835297819925</v>
      </c>
      <c r="V65" s="117" t="n">
        <f aca="false">100-G65-L65-Q65</f>
        <v>9.56932077051732</v>
      </c>
      <c r="W65" s="117" t="n">
        <f aca="false">100-H65-M65-R65</f>
        <v>11.1631779229875</v>
      </c>
      <c r="X65" s="117" t="n">
        <f aca="false">100-I65-N65-S65</f>
        <v>9.34900019020675</v>
      </c>
      <c r="Y65" s="113" t="n">
        <f aca="false">AVERAGE(V65:X65)</f>
        <v>10.0271662945705</v>
      </c>
      <c r="Z65" s="114" t="n">
        <f aca="false">STDEVA(V65:X65)</f>
        <v>0.989963183381579</v>
      </c>
      <c r="AA65" s="73" t="n">
        <f aca="false">AVERAGE(V65:X65)</f>
        <v>10.0271662945705</v>
      </c>
      <c r="AB65" s="12" t="n">
        <f aca="false">STDEVA(V65:X65)</f>
        <v>0.989963183381579</v>
      </c>
      <c r="AD65" s="0" t="n">
        <f aca="false">T65/10</f>
        <v>7.9453299536827</v>
      </c>
    </row>
    <row r="66" customFormat="false" ht="14.5" hidden="false" customHeight="false" outlineLevel="0" collapsed="false">
      <c r="V66" s="83" t="s">
        <v>35</v>
      </c>
      <c r="W66" s="84" t="n">
        <f aca="false">AVERAGE(AA59:AA65)</f>
        <v>11.7004267222878</v>
      </c>
      <c r="X66" s="85"/>
    </row>
    <row r="67" customFormat="false" ht="14.5" hidden="false" customHeight="false" outlineLevel="0" collapsed="false">
      <c r="V67" s="83" t="s">
        <v>40</v>
      </c>
      <c r="W67" s="84" t="n">
        <f aca="false">STDEVA(AA59:AA65)</f>
        <v>1.01150809963808</v>
      </c>
    </row>
    <row r="70" customFormat="false" ht="14.5" hidden="false" customHeight="false" outlineLevel="0" collapsed="false">
      <c r="H70" s="14" t="s">
        <v>52</v>
      </c>
      <c r="I70" s="14" t="s">
        <v>53</v>
      </c>
    </row>
    <row r="71" customFormat="false" ht="14.5" hidden="false" customHeight="false" outlineLevel="0" collapsed="false">
      <c r="H71" s="0" t="n">
        <v>0</v>
      </c>
      <c r="I71" s="0" t="n">
        <v>2.57566375635397</v>
      </c>
    </row>
    <row r="72" customFormat="false" ht="14.5" hidden="false" customHeight="false" outlineLevel="0" collapsed="false">
      <c r="H72" s="0" t="n">
        <v>10</v>
      </c>
      <c r="I72" s="0" t="n">
        <v>2.93455059645363</v>
      </c>
    </row>
    <row r="73" customFormat="false" ht="14.5" hidden="false" customHeight="false" outlineLevel="0" collapsed="false">
      <c r="H73" s="0" t="n">
        <v>20</v>
      </c>
      <c r="I73" s="0" t="n">
        <v>3.38211084913623</v>
      </c>
    </row>
    <row r="74" customFormat="false" ht="14.5" hidden="false" customHeight="false" outlineLevel="0" collapsed="false">
      <c r="H74" s="0" t="n">
        <v>30</v>
      </c>
      <c r="I74" s="0" t="n">
        <v>3.95756389308554</v>
      </c>
    </row>
    <row r="75" customFormat="false" ht="14.5" hidden="false" customHeight="false" outlineLevel="0" collapsed="false">
      <c r="H75" s="0" t="n">
        <v>40</v>
      </c>
      <c r="I75" s="0" t="n">
        <v>4.34650182041268</v>
      </c>
    </row>
    <row r="76" customFormat="false" ht="14.5" hidden="false" customHeight="false" outlineLevel="0" collapsed="false">
      <c r="H76" s="0" t="n">
        <v>50</v>
      </c>
      <c r="I76" s="0" t="n">
        <v>4.89373803594871</v>
      </c>
    </row>
    <row r="77" customFormat="false" ht="14.5" hidden="false" customHeight="false" outlineLevel="0" collapsed="false">
      <c r="H77" s="0" t="n">
        <v>100</v>
      </c>
      <c r="I77" s="0" t="n">
        <v>6.9539663532259</v>
      </c>
    </row>
  </sheetData>
  <mergeCells count="58">
    <mergeCell ref="A3:W4"/>
    <mergeCell ref="A5:B5"/>
    <mergeCell ref="C5:C6"/>
    <mergeCell ref="D5:D6"/>
    <mergeCell ref="E5:G5"/>
    <mergeCell ref="H5:J5"/>
    <mergeCell ref="K5:M5"/>
    <mergeCell ref="N5:P5"/>
    <mergeCell ref="Q5:S5"/>
    <mergeCell ref="U5:W5"/>
    <mergeCell ref="D7:D13"/>
    <mergeCell ref="A15:B15"/>
    <mergeCell ref="C15:C16"/>
    <mergeCell ref="D15:D16"/>
    <mergeCell ref="N15:P15"/>
    <mergeCell ref="Q15:S15"/>
    <mergeCell ref="U15:W15"/>
    <mergeCell ref="D17:D23"/>
    <mergeCell ref="A30:AC31"/>
    <mergeCell ref="A32:B32"/>
    <mergeCell ref="C32:C33"/>
    <mergeCell ref="D32:D33"/>
    <mergeCell ref="E32:G32"/>
    <mergeCell ref="H32:J32"/>
    <mergeCell ref="K32:M32"/>
    <mergeCell ref="N32:P32"/>
    <mergeCell ref="R32:T32"/>
    <mergeCell ref="U32:W32"/>
    <mergeCell ref="X32:Z32"/>
    <mergeCell ref="AA32:AC32"/>
    <mergeCell ref="D34:D40"/>
    <mergeCell ref="A43:AF44"/>
    <mergeCell ref="A45:B45"/>
    <mergeCell ref="C45:C46"/>
    <mergeCell ref="D45:D46"/>
    <mergeCell ref="E45:G45"/>
    <mergeCell ref="H45:J45"/>
    <mergeCell ref="K45:M45"/>
    <mergeCell ref="N45:P45"/>
    <mergeCell ref="R45:T45"/>
    <mergeCell ref="U45:W45"/>
    <mergeCell ref="X45:Z45"/>
    <mergeCell ref="AA45:AC45"/>
    <mergeCell ref="AD45:AF45"/>
    <mergeCell ref="D47:D53"/>
    <mergeCell ref="G56:R56"/>
    <mergeCell ref="G57:I57"/>
    <mergeCell ref="J57:J58"/>
    <mergeCell ref="K57:K58"/>
    <mergeCell ref="L57:N57"/>
    <mergeCell ref="O57:O58"/>
    <mergeCell ref="P57:P58"/>
    <mergeCell ref="Q57:S57"/>
    <mergeCell ref="T57:T58"/>
    <mergeCell ref="U57:U58"/>
    <mergeCell ref="V57:X57"/>
    <mergeCell ref="Y57:Y58"/>
    <mergeCell ref="Z57:Z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8"/>
  <sheetViews>
    <sheetView showFormulas="false" showGridLines="true" showRowColHeaders="true" showZeros="true" rightToLeft="false" tabSelected="false" showOutlineSymbols="true" defaultGridColor="true" view="normal" topLeftCell="A31" colorId="64" zoomScale="160" zoomScaleNormal="160" zoomScalePageLayoutView="100" workbookViewId="0">
      <selection pane="topLeft" activeCell="D36" activeCellId="0" sqref="D36"/>
    </sheetView>
  </sheetViews>
  <sheetFormatPr defaultColWidth="10.70703125" defaultRowHeight="14.5" zeroHeight="false" outlineLevelRow="0" outlineLevelCol="0"/>
  <cols>
    <col collapsed="false" customWidth="true" hidden="false" outlineLevel="0" max="3" min="3" style="0" width="24"/>
    <col collapsed="false" customWidth="true" hidden="false" outlineLevel="0" max="18" min="18" style="0" width="19.18"/>
    <col collapsed="false" customWidth="true" hidden="false" outlineLevel="0" max="21" min="21" style="0" width="12.56"/>
  </cols>
  <sheetData>
    <row r="1" customFormat="false" ht="14.5" hidden="false" customHeight="false" outlineLevel="0" collapsed="false">
      <c r="A1" s="118" t="s">
        <v>54</v>
      </c>
      <c r="B1" s="118" t="s">
        <v>55</v>
      </c>
      <c r="C1" s="119" t="s">
        <v>56</v>
      </c>
      <c r="D1" s="119" t="s">
        <v>57</v>
      </c>
      <c r="E1" s="118" t="s">
        <v>58</v>
      </c>
      <c r="F1" s="118" t="s">
        <v>59</v>
      </c>
      <c r="G1" s="118" t="s">
        <v>60</v>
      </c>
      <c r="H1" s="118" t="s">
        <v>61</v>
      </c>
      <c r="I1" s="118" t="s">
        <v>62</v>
      </c>
      <c r="J1" s="118" t="s">
        <v>63</v>
      </c>
      <c r="K1" s="118" t="s">
        <v>64</v>
      </c>
      <c r="L1" s="118" t="s">
        <v>65</v>
      </c>
      <c r="M1" s="118" t="s">
        <v>66</v>
      </c>
      <c r="N1" s="118" t="s">
        <v>67</v>
      </c>
      <c r="O1" s="119" t="s">
        <v>68</v>
      </c>
      <c r="P1" s="119" t="s">
        <v>69</v>
      </c>
      <c r="Q1" s="118" t="s">
        <v>70</v>
      </c>
      <c r="R1" s="119" t="s">
        <v>71</v>
      </c>
      <c r="U1" s="120" t="s">
        <v>72</v>
      </c>
      <c r="V1" s="120"/>
      <c r="W1" s="120"/>
      <c r="X1" s="120"/>
    </row>
    <row r="2" customFormat="false" ht="14.5" hidden="false" customHeight="false" outlineLevel="0" collapsed="false">
      <c r="A2" s="118" t="n">
        <v>87</v>
      </c>
      <c r="B2" s="121" t="n">
        <v>21.34</v>
      </c>
      <c r="C2" s="122" t="s">
        <v>73</v>
      </c>
      <c r="D2" s="122" t="s">
        <v>74</v>
      </c>
      <c r="E2" s="121" t="n">
        <v>0.69</v>
      </c>
      <c r="F2" s="121" t="n">
        <v>45.94</v>
      </c>
      <c r="G2" s="121" t="n">
        <v>4.475</v>
      </c>
      <c r="H2" s="121" t="n">
        <v>0</v>
      </c>
      <c r="I2" s="121" t="n">
        <v>66.2299</v>
      </c>
      <c r="J2" s="121" t="n">
        <v>10.2658</v>
      </c>
      <c r="K2" s="121" t="n">
        <v>26</v>
      </c>
      <c r="L2" s="121" t="n">
        <v>515</v>
      </c>
      <c r="M2" s="121" t="n">
        <v>2786</v>
      </c>
      <c r="N2" s="121" t="n">
        <v>79</v>
      </c>
      <c r="O2" s="123"/>
      <c r="P2" s="122" t="s">
        <v>75</v>
      </c>
      <c r="Q2" s="121" t="n">
        <v>0</v>
      </c>
      <c r="R2" s="122" t="s">
        <v>76</v>
      </c>
      <c r="U2" s="24" t="s">
        <v>77</v>
      </c>
      <c r="V2" s="24" t="s">
        <v>78</v>
      </c>
      <c r="W2" s="24" t="s">
        <v>79</v>
      </c>
      <c r="X2" s="24" t="s">
        <v>80</v>
      </c>
      <c r="Z2" s="24" t="s">
        <v>22</v>
      </c>
      <c r="AA2" s="24" t="s">
        <v>23</v>
      </c>
    </row>
    <row r="3" customFormat="false" ht="14.5" hidden="false" customHeight="false" outlineLevel="0" collapsed="false">
      <c r="A3" s="118"/>
      <c r="B3" s="121" t="n">
        <v>19.71</v>
      </c>
      <c r="C3" s="122" t="s">
        <v>73</v>
      </c>
      <c r="D3" s="122" t="s">
        <v>74</v>
      </c>
      <c r="E3" s="121" t="n">
        <v>0.71</v>
      </c>
      <c r="F3" s="121" t="n">
        <v>46.22</v>
      </c>
      <c r="G3" s="121" t="n">
        <v>4.441</v>
      </c>
      <c r="H3" s="121" t="n">
        <v>0</v>
      </c>
      <c r="I3" s="121" t="n">
        <v>64.7641</v>
      </c>
      <c r="J3" s="121" t="n">
        <v>10.4076</v>
      </c>
      <c r="K3" s="121" t="n">
        <v>26</v>
      </c>
      <c r="L3" s="121" t="n">
        <v>515</v>
      </c>
      <c r="M3" s="121" t="n">
        <v>2786</v>
      </c>
      <c r="N3" s="121" t="n">
        <v>79</v>
      </c>
      <c r="O3" s="123"/>
      <c r="P3" s="122" t="s">
        <v>75</v>
      </c>
      <c r="Q3" s="121" t="n">
        <v>0</v>
      </c>
      <c r="R3" s="122" t="s">
        <v>81</v>
      </c>
      <c r="U3" s="12" t="n">
        <v>0</v>
      </c>
      <c r="V3" s="121" t="n">
        <v>4.475</v>
      </c>
      <c r="W3" s="121" t="n">
        <v>4.441</v>
      </c>
      <c r="X3" s="121" t="n">
        <v>4.547</v>
      </c>
      <c r="Z3" s="12" t="n">
        <f aca="false">AVERAGE(V3:X3)</f>
        <v>4.48766666666667</v>
      </c>
      <c r="AA3" s="12" t="n">
        <f aca="false">STDEVA(V3:X3)</f>
        <v>0.0541233159861194</v>
      </c>
    </row>
    <row r="4" customFormat="false" ht="14.5" hidden="false" customHeight="false" outlineLevel="0" collapsed="false">
      <c r="A4" s="118" t="n">
        <v>89</v>
      </c>
      <c r="B4" s="121" t="n">
        <v>21.17</v>
      </c>
      <c r="C4" s="122" t="s">
        <v>73</v>
      </c>
      <c r="D4" s="122" t="s">
        <v>74</v>
      </c>
      <c r="E4" s="121" t="n">
        <v>0.72</v>
      </c>
      <c r="F4" s="121" t="n">
        <v>46.37</v>
      </c>
      <c r="G4" s="121" t="n">
        <v>4.547</v>
      </c>
      <c r="H4" s="121" t="n">
        <v>0</v>
      </c>
      <c r="I4" s="121" t="n">
        <v>64.3494</v>
      </c>
      <c r="J4" s="121" t="n">
        <v>10.1961</v>
      </c>
      <c r="K4" s="121" t="n">
        <v>26</v>
      </c>
      <c r="L4" s="121" t="n">
        <v>515</v>
      </c>
      <c r="M4" s="121" t="n">
        <v>2786</v>
      </c>
      <c r="N4" s="121" t="n">
        <v>79</v>
      </c>
      <c r="O4" s="123"/>
      <c r="P4" s="122" t="s">
        <v>75</v>
      </c>
      <c r="Q4" s="121" t="n">
        <v>0</v>
      </c>
      <c r="R4" s="122" t="s">
        <v>82</v>
      </c>
      <c r="U4" s="12" t="n">
        <v>10</v>
      </c>
      <c r="V4" s="121" t="n">
        <v>4.587</v>
      </c>
      <c r="W4" s="121" t="n">
        <v>4.612</v>
      </c>
      <c r="X4" s="121" t="n">
        <v>4.653</v>
      </c>
      <c r="Z4" s="12" t="n">
        <f aca="false">AVERAGE(V4:X4)</f>
        <v>4.61733333333333</v>
      </c>
      <c r="AA4" s="12" t="n">
        <f aca="false">STDEVA(V4:X4)</f>
        <v>0.033321664624285</v>
      </c>
    </row>
    <row r="5" customFormat="false" ht="14.5" hidden="false" customHeight="false" outlineLevel="0" collapsed="false">
      <c r="A5" s="118" t="n">
        <v>90</v>
      </c>
      <c r="B5" s="121" t="n">
        <v>21.13</v>
      </c>
      <c r="C5" s="122" t="s">
        <v>83</v>
      </c>
      <c r="D5" s="122" t="s">
        <v>74</v>
      </c>
      <c r="E5" s="121" t="n">
        <v>0.86</v>
      </c>
      <c r="F5" s="121" t="n">
        <v>46.58</v>
      </c>
      <c r="G5" s="121" t="n">
        <v>4.587</v>
      </c>
      <c r="H5" s="121" t="n">
        <v>0</v>
      </c>
      <c r="I5" s="121" t="n">
        <v>54.327</v>
      </c>
      <c r="J5" s="121" t="n">
        <v>10.1555</v>
      </c>
      <c r="K5" s="121" t="n">
        <v>26</v>
      </c>
      <c r="L5" s="121" t="n">
        <v>515</v>
      </c>
      <c r="M5" s="121" t="n">
        <v>2786</v>
      </c>
      <c r="N5" s="121" t="n">
        <v>79</v>
      </c>
      <c r="O5" s="123"/>
      <c r="P5" s="122" t="s">
        <v>75</v>
      </c>
      <c r="Q5" s="121" t="n">
        <v>0</v>
      </c>
      <c r="R5" s="122" t="s">
        <v>84</v>
      </c>
      <c r="U5" s="12" t="n">
        <v>20</v>
      </c>
      <c r="V5" s="121" t="n">
        <v>4.581</v>
      </c>
      <c r="W5" s="121" t="n">
        <v>4.553</v>
      </c>
      <c r="X5" s="121" t="n">
        <v>4.574</v>
      </c>
      <c r="Z5" s="12" t="n">
        <f aca="false">AVERAGE(V5:X5)</f>
        <v>4.56933333333333</v>
      </c>
      <c r="AA5" s="12" t="n">
        <f aca="false">STDEVA(V5:X5)</f>
        <v>0.0145716619962631</v>
      </c>
    </row>
    <row r="6" customFormat="false" ht="14.5" hidden="false" customHeight="false" outlineLevel="0" collapsed="false">
      <c r="A6" s="118" t="n">
        <v>91</v>
      </c>
      <c r="B6" s="121" t="n">
        <v>21.36</v>
      </c>
      <c r="C6" s="122" t="s">
        <v>83</v>
      </c>
      <c r="D6" s="122" t="s">
        <v>74</v>
      </c>
      <c r="E6" s="121" t="n">
        <v>0.85</v>
      </c>
      <c r="F6" s="121" t="n">
        <v>46.45</v>
      </c>
      <c r="G6" s="121" t="n">
        <v>4.612</v>
      </c>
      <c r="H6" s="121" t="n">
        <v>0</v>
      </c>
      <c r="I6" s="121" t="n">
        <v>54.9159</v>
      </c>
      <c r="J6" s="121" t="n">
        <v>10.0707</v>
      </c>
      <c r="K6" s="121" t="n">
        <v>26</v>
      </c>
      <c r="L6" s="121" t="n">
        <v>515</v>
      </c>
      <c r="M6" s="121" t="n">
        <v>2786</v>
      </c>
      <c r="N6" s="121" t="n">
        <v>79</v>
      </c>
      <c r="O6" s="123"/>
      <c r="P6" s="122" t="s">
        <v>75</v>
      </c>
      <c r="Q6" s="121" t="n">
        <v>0</v>
      </c>
      <c r="R6" s="122" t="s">
        <v>85</v>
      </c>
      <c r="U6" s="12" t="n">
        <v>30</v>
      </c>
      <c r="V6" s="121" t="n">
        <v>4.51</v>
      </c>
      <c r="W6" s="121" t="n">
        <v>4.597</v>
      </c>
      <c r="X6" s="121" t="n">
        <v>4.46</v>
      </c>
      <c r="Z6" s="12" t="n">
        <f aca="false">AVERAGE(V6:X6)</f>
        <v>4.52233333333333</v>
      </c>
      <c r="AA6" s="12" t="n">
        <f aca="false">STDEVA(V6:X6)</f>
        <v>0.069327724132077</v>
      </c>
    </row>
    <row r="7" customFormat="false" ht="14.5" hidden="false" customHeight="false" outlineLevel="0" collapsed="false">
      <c r="A7" s="118" t="n">
        <v>92</v>
      </c>
      <c r="B7" s="121" t="n">
        <v>22.68</v>
      </c>
      <c r="C7" s="122" t="s">
        <v>83</v>
      </c>
      <c r="D7" s="122" t="s">
        <v>74</v>
      </c>
      <c r="E7" s="121" t="n">
        <v>0.85</v>
      </c>
      <c r="F7" s="121" t="n">
        <v>46.03</v>
      </c>
      <c r="G7" s="121" t="n">
        <v>4.653</v>
      </c>
      <c r="H7" s="121" t="n">
        <v>0</v>
      </c>
      <c r="I7" s="121" t="n">
        <v>54.282</v>
      </c>
      <c r="J7" s="121" t="n">
        <v>9.8928</v>
      </c>
      <c r="K7" s="121" t="n">
        <v>26</v>
      </c>
      <c r="L7" s="121" t="n">
        <v>515</v>
      </c>
      <c r="M7" s="121" t="n">
        <v>2786</v>
      </c>
      <c r="N7" s="121" t="n">
        <v>79</v>
      </c>
      <c r="O7" s="123"/>
      <c r="P7" s="122" t="s">
        <v>75</v>
      </c>
      <c r="Q7" s="121" t="n">
        <v>0</v>
      </c>
      <c r="R7" s="122" t="s">
        <v>86</v>
      </c>
      <c r="U7" s="12" t="n">
        <v>40</v>
      </c>
      <c r="V7" s="121" t="n">
        <v>4.661</v>
      </c>
      <c r="W7" s="121" t="n">
        <v>4.654</v>
      </c>
      <c r="X7" s="121" t="n">
        <v>4.661</v>
      </c>
      <c r="Z7" s="12" t="n">
        <f aca="false">AVERAGE(V7:X7)</f>
        <v>4.65866666666667</v>
      </c>
      <c r="AA7" s="12" t="n">
        <f aca="false">STDEVA(V7:X7)</f>
        <v>0.00404145188432719</v>
      </c>
    </row>
    <row r="8" customFormat="false" ht="14.5" hidden="false" customHeight="false" outlineLevel="0" collapsed="false">
      <c r="A8" s="118" t="n">
        <v>93</v>
      </c>
      <c r="B8" s="121" t="n">
        <v>20.44</v>
      </c>
      <c r="C8" s="122" t="s">
        <v>87</v>
      </c>
      <c r="D8" s="122" t="s">
        <v>74</v>
      </c>
      <c r="E8" s="121" t="n">
        <v>1.02</v>
      </c>
      <c r="F8" s="121" t="n">
        <v>46.51</v>
      </c>
      <c r="G8" s="121" t="n">
        <v>4.581</v>
      </c>
      <c r="H8" s="121" t="n">
        <v>0</v>
      </c>
      <c r="I8" s="121" t="n">
        <v>45.7805</v>
      </c>
      <c r="J8" s="121" t="n">
        <v>10.1523</v>
      </c>
      <c r="K8" s="121" t="n">
        <v>26</v>
      </c>
      <c r="L8" s="121" t="n">
        <v>515</v>
      </c>
      <c r="M8" s="121" t="n">
        <v>2786</v>
      </c>
      <c r="N8" s="121" t="n">
        <v>79</v>
      </c>
      <c r="O8" s="123"/>
      <c r="P8" s="122" t="s">
        <v>75</v>
      </c>
      <c r="Q8" s="121" t="n">
        <v>0</v>
      </c>
      <c r="R8" s="122" t="s">
        <v>88</v>
      </c>
      <c r="U8" s="12" t="n">
        <v>50</v>
      </c>
      <c r="V8" s="121" t="n">
        <v>4.596</v>
      </c>
      <c r="W8" s="121" t="n">
        <v>4.633</v>
      </c>
      <c r="X8" s="121" t="n">
        <v>4.593</v>
      </c>
      <c r="Z8" s="12" t="n">
        <f aca="false">AVERAGE(V8:X8)</f>
        <v>4.60733333333333</v>
      </c>
      <c r="AA8" s="12" t="n">
        <f aca="false">STDEVA(V8:X8)</f>
        <v>0.0222785397486759</v>
      </c>
    </row>
    <row r="9" customFormat="false" ht="14.5" hidden="false" customHeight="false" outlineLevel="0" collapsed="false">
      <c r="A9" s="118" t="n">
        <v>94</v>
      </c>
      <c r="B9" s="121" t="n">
        <v>20.33</v>
      </c>
      <c r="C9" s="122" t="s">
        <v>87</v>
      </c>
      <c r="D9" s="122" t="s">
        <v>74</v>
      </c>
      <c r="E9" s="121" t="n">
        <v>1.01</v>
      </c>
      <c r="F9" s="121" t="n">
        <v>46.47</v>
      </c>
      <c r="G9" s="121" t="n">
        <v>4.553</v>
      </c>
      <c r="H9" s="121" t="n">
        <v>0</v>
      </c>
      <c r="I9" s="121" t="n">
        <v>45.8489</v>
      </c>
      <c r="J9" s="121" t="n">
        <v>10.2054</v>
      </c>
      <c r="K9" s="121" t="n">
        <v>26</v>
      </c>
      <c r="L9" s="121" t="n">
        <v>515</v>
      </c>
      <c r="M9" s="121" t="n">
        <v>2786</v>
      </c>
      <c r="N9" s="121" t="n">
        <v>79</v>
      </c>
      <c r="O9" s="123"/>
      <c r="P9" s="122" t="s">
        <v>75</v>
      </c>
      <c r="Q9" s="121" t="n">
        <v>0</v>
      </c>
      <c r="R9" s="122" t="s">
        <v>89</v>
      </c>
      <c r="U9" s="12" t="n">
        <v>100</v>
      </c>
      <c r="V9" s="121" t="n">
        <v>4.807</v>
      </c>
      <c r="W9" s="121" t="n">
        <v>4.756</v>
      </c>
      <c r="X9" s="121" t="n">
        <v>4.651</v>
      </c>
      <c r="Z9" s="124" t="n">
        <f aca="false">AVERAGE(V9:X9)</f>
        <v>4.738</v>
      </c>
      <c r="AA9" s="12" t="n">
        <f aca="false">STDEVA(V9:X9)</f>
        <v>0.0795424415013774</v>
      </c>
    </row>
    <row r="10" customFormat="false" ht="14.5" hidden="false" customHeight="false" outlineLevel="0" collapsed="false">
      <c r="A10" s="118" t="n">
        <v>95</v>
      </c>
      <c r="B10" s="121" t="n">
        <v>20.85</v>
      </c>
      <c r="C10" s="122" t="s">
        <v>87</v>
      </c>
      <c r="D10" s="122" t="s">
        <v>74</v>
      </c>
      <c r="E10" s="121" t="n">
        <v>1.04</v>
      </c>
      <c r="F10" s="121" t="n">
        <v>46.49</v>
      </c>
      <c r="G10" s="121" t="n">
        <v>4.574</v>
      </c>
      <c r="H10" s="121" t="n">
        <v>0.009</v>
      </c>
      <c r="I10" s="121" t="n">
        <v>44.6432</v>
      </c>
      <c r="J10" s="121" t="n">
        <v>10.1638</v>
      </c>
      <c r="K10" s="121" t="n">
        <v>26</v>
      </c>
      <c r="L10" s="121" t="n">
        <v>515</v>
      </c>
      <c r="M10" s="121" t="n">
        <v>2786</v>
      </c>
      <c r="N10" s="121" t="n">
        <v>79</v>
      </c>
      <c r="O10" s="123"/>
      <c r="P10" s="122" t="s">
        <v>75</v>
      </c>
      <c r="Q10" s="121" t="n">
        <v>0</v>
      </c>
      <c r="R10" s="122" t="s">
        <v>90</v>
      </c>
      <c r="Y10" s="125" t="s">
        <v>91</v>
      </c>
      <c r="Z10" s="126" t="n">
        <f aca="false">AVERAGE(Z3:Z9)</f>
        <v>4.60009523809524</v>
      </c>
    </row>
    <row r="11" customFormat="false" ht="14.5" hidden="false" customHeight="false" outlineLevel="0" collapsed="false">
      <c r="A11" s="118" t="n">
        <v>96</v>
      </c>
      <c r="B11" s="121" t="n">
        <v>20.76</v>
      </c>
      <c r="C11" s="122" t="s">
        <v>92</v>
      </c>
      <c r="D11" s="122" t="s">
        <v>74</v>
      </c>
      <c r="E11" s="121" t="n">
        <v>1.19</v>
      </c>
      <c r="F11" s="121" t="n">
        <v>45.76</v>
      </c>
      <c r="G11" s="121" t="n">
        <v>4.51</v>
      </c>
      <c r="H11" s="121" t="n">
        <v>0.019</v>
      </c>
      <c r="I11" s="121" t="n">
        <v>38.4681</v>
      </c>
      <c r="J11" s="121" t="n">
        <v>10.1478</v>
      </c>
      <c r="K11" s="121" t="n">
        <v>26</v>
      </c>
      <c r="L11" s="121" t="n">
        <v>515</v>
      </c>
      <c r="M11" s="121" t="n">
        <v>2786</v>
      </c>
      <c r="N11" s="121" t="n">
        <v>79</v>
      </c>
      <c r="O11" s="123"/>
      <c r="P11" s="122" t="s">
        <v>75</v>
      </c>
      <c r="Q11" s="121" t="n">
        <v>0</v>
      </c>
      <c r="R11" s="122" t="s">
        <v>93</v>
      </c>
      <c r="Y11" s="125" t="s">
        <v>23</v>
      </c>
      <c r="Z11" s="126" t="n">
        <f aca="false">STDEVA(Z3:Z9)</f>
        <v>0.0840944606194624</v>
      </c>
    </row>
    <row r="12" customFormat="false" ht="14.5" hidden="false" customHeight="false" outlineLevel="0" collapsed="false">
      <c r="A12" s="118" t="n">
        <v>97</v>
      </c>
      <c r="B12" s="121" t="n">
        <v>20.55</v>
      </c>
      <c r="C12" s="122" t="s">
        <v>92</v>
      </c>
      <c r="D12" s="122" t="s">
        <v>74</v>
      </c>
      <c r="E12" s="121" t="n">
        <v>1.17</v>
      </c>
      <c r="F12" s="121" t="n">
        <v>46.32</v>
      </c>
      <c r="G12" s="121" t="n">
        <v>4.597</v>
      </c>
      <c r="H12" s="121" t="n">
        <v>0.001</v>
      </c>
      <c r="I12" s="121" t="n">
        <v>39.7229</v>
      </c>
      <c r="J12" s="121" t="n">
        <v>10.0762</v>
      </c>
      <c r="K12" s="121" t="n">
        <v>26</v>
      </c>
      <c r="L12" s="121" t="n">
        <v>515</v>
      </c>
      <c r="M12" s="121" t="n">
        <v>2786</v>
      </c>
      <c r="N12" s="121" t="n">
        <v>79</v>
      </c>
      <c r="O12" s="123"/>
      <c r="P12" s="122" t="s">
        <v>75</v>
      </c>
      <c r="Q12" s="121" t="n">
        <v>0</v>
      </c>
      <c r="R12" s="122" t="s">
        <v>94</v>
      </c>
    </row>
    <row r="13" customFormat="false" ht="14.5" hidden="false" customHeight="false" outlineLevel="0" collapsed="false">
      <c r="A13" s="118" t="n">
        <v>98</v>
      </c>
      <c r="B13" s="121" t="n">
        <v>20.48</v>
      </c>
      <c r="C13" s="122" t="s">
        <v>92</v>
      </c>
      <c r="D13" s="122" t="s">
        <v>74</v>
      </c>
      <c r="E13" s="121" t="n">
        <v>1.13</v>
      </c>
      <c r="F13" s="121" t="n">
        <v>45.45</v>
      </c>
      <c r="G13" s="121" t="n">
        <v>4.46</v>
      </c>
      <c r="H13" s="121" t="n">
        <v>0</v>
      </c>
      <c r="I13" s="121" t="n">
        <v>40.1293</v>
      </c>
      <c r="J13" s="121" t="n">
        <v>10.1916</v>
      </c>
      <c r="K13" s="121" t="n">
        <v>26</v>
      </c>
      <c r="L13" s="121" t="n">
        <v>515</v>
      </c>
      <c r="M13" s="121" t="n">
        <v>2786</v>
      </c>
      <c r="N13" s="121" t="n">
        <v>79</v>
      </c>
      <c r="O13" s="123"/>
      <c r="P13" s="122" t="s">
        <v>75</v>
      </c>
      <c r="Q13" s="121" t="n">
        <v>0</v>
      </c>
      <c r="R13" s="122" t="s">
        <v>95</v>
      </c>
    </row>
    <row r="14" customFormat="false" ht="14.5" hidden="false" customHeight="false" outlineLevel="0" collapsed="false">
      <c r="A14" s="118" t="n">
        <v>99</v>
      </c>
      <c r="B14" s="121" t="n">
        <v>20.84</v>
      </c>
      <c r="C14" s="122" t="s">
        <v>96</v>
      </c>
      <c r="D14" s="122" t="s">
        <v>74</v>
      </c>
      <c r="E14" s="121" t="n">
        <v>1.43</v>
      </c>
      <c r="F14" s="121" t="n">
        <v>46.62</v>
      </c>
      <c r="G14" s="121" t="n">
        <v>4.661</v>
      </c>
      <c r="H14" s="121" t="n">
        <v>0.031</v>
      </c>
      <c r="I14" s="121" t="n">
        <v>32.579</v>
      </c>
      <c r="J14" s="121" t="n">
        <v>10.0024</v>
      </c>
      <c r="K14" s="121" t="n">
        <v>26</v>
      </c>
      <c r="L14" s="121" t="n">
        <v>515</v>
      </c>
      <c r="M14" s="121" t="n">
        <v>2786</v>
      </c>
      <c r="N14" s="121" t="n">
        <v>79</v>
      </c>
      <c r="O14" s="123"/>
      <c r="P14" s="122" t="s">
        <v>75</v>
      </c>
      <c r="Q14" s="121" t="n">
        <v>0</v>
      </c>
      <c r="R14" s="122" t="s">
        <v>97</v>
      </c>
      <c r="U14" s="120" t="s">
        <v>98</v>
      </c>
      <c r="V14" s="120"/>
      <c r="W14" s="120"/>
      <c r="X14" s="120"/>
    </row>
    <row r="15" customFormat="false" ht="14.5" hidden="false" customHeight="false" outlineLevel="0" collapsed="false">
      <c r="A15" s="118" t="n">
        <v>100</v>
      </c>
      <c r="B15" s="121" t="n">
        <v>21.02</v>
      </c>
      <c r="C15" s="122" t="s">
        <v>96</v>
      </c>
      <c r="D15" s="122" t="s">
        <v>74</v>
      </c>
      <c r="E15" s="121" t="n">
        <v>1.43</v>
      </c>
      <c r="F15" s="121" t="n">
        <v>46.48</v>
      </c>
      <c r="G15" s="121" t="n">
        <v>4.654</v>
      </c>
      <c r="H15" s="121" t="n">
        <v>0.046</v>
      </c>
      <c r="I15" s="121" t="n">
        <v>32.6112</v>
      </c>
      <c r="J15" s="121" t="n">
        <v>9.9876</v>
      </c>
      <c r="K15" s="121" t="n">
        <v>26</v>
      </c>
      <c r="L15" s="121" t="n">
        <v>515</v>
      </c>
      <c r="M15" s="121" t="n">
        <v>2786</v>
      </c>
      <c r="N15" s="121" t="n">
        <v>79</v>
      </c>
      <c r="O15" s="123"/>
      <c r="P15" s="122" t="s">
        <v>75</v>
      </c>
      <c r="Q15" s="121" t="n">
        <v>0</v>
      </c>
      <c r="R15" s="122" t="s">
        <v>99</v>
      </c>
      <c r="U15" s="24" t="s">
        <v>77</v>
      </c>
      <c r="V15" s="24" t="s">
        <v>78</v>
      </c>
      <c r="W15" s="24" t="s">
        <v>79</v>
      </c>
      <c r="X15" s="24" t="s">
        <v>80</v>
      </c>
      <c r="Z15" s="24" t="s">
        <v>22</v>
      </c>
      <c r="AA15" s="24" t="s">
        <v>23</v>
      </c>
    </row>
    <row r="16" customFormat="false" ht="14.5" hidden="false" customHeight="false" outlineLevel="0" collapsed="false">
      <c r="A16" s="118" t="n">
        <v>101</v>
      </c>
      <c r="B16" s="121" t="n">
        <v>20.73</v>
      </c>
      <c r="C16" s="122" t="s">
        <v>96</v>
      </c>
      <c r="D16" s="122" t="s">
        <v>74</v>
      </c>
      <c r="E16" s="121" t="n">
        <v>1.41</v>
      </c>
      <c r="F16" s="121" t="n">
        <v>46.72</v>
      </c>
      <c r="G16" s="121" t="n">
        <v>4.661</v>
      </c>
      <c r="H16" s="121" t="n">
        <v>0.029</v>
      </c>
      <c r="I16" s="121" t="n">
        <v>33.1584</v>
      </c>
      <c r="J16" s="121" t="n">
        <v>10.0232</v>
      </c>
      <c r="K16" s="121" t="n">
        <v>26</v>
      </c>
      <c r="L16" s="121" t="n">
        <v>515</v>
      </c>
      <c r="M16" s="121" t="n">
        <v>2786</v>
      </c>
      <c r="N16" s="121" t="n">
        <v>79</v>
      </c>
      <c r="O16" s="123"/>
      <c r="P16" s="122" t="s">
        <v>75</v>
      </c>
      <c r="Q16" s="121" t="n">
        <v>0</v>
      </c>
      <c r="R16" s="122" t="s">
        <v>100</v>
      </c>
      <c r="U16" s="12" t="n">
        <v>0</v>
      </c>
      <c r="V16" s="121" t="n">
        <v>0.69</v>
      </c>
      <c r="W16" s="121" t="n">
        <v>0.71</v>
      </c>
      <c r="X16" s="121" t="n">
        <v>0.72</v>
      </c>
      <c r="Z16" s="12" t="n">
        <f aca="false">AVERAGE(V16:X16)</f>
        <v>0.706666666666667</v>
      </c>
      <c r="AA16" s="12" t="n">
        <f aca="false">STDEVA(V16:X16)</f>
        <v>0.0152752523165194</v>
      </c>
    </row>
    <row r="17" customFormat="false" ht="14.5" hidden="false" customHeight="false" outlineLevel="0" collapsed="false">
      <c r="A17" s="118" t="n">
        <v>102</v>
      </c>
      <c r="B17" s="121" t="n">
        <v>19.63</v>
      </c>
      <c r="C17" s="122" t="s">
        <v>101</v>
      </c>
      <c r="D17" s="122" t="s">
        <v>74</v>
      </c>
      <c r="E17" s="121" t="n">
        <v>1.51</v>
      </c>
      <c r="F17" s="121" t="n">
        <v>46.85</v>
      </c>
      <c r="G17" s="121" t="n">
        <v>4.596</v>
      </c>
      <c r="H17" s="121" t="n">
        <v>0.049</v>
      </c>
      <c r="I17" s="121" t="n">
        <v>31.0316</v>
      </c>
      <c r="J17" s="121" t="n">
        <v>10.1937</v>
      </c>
      <c r="K17" s="121" t="n">
        <v>26</v>
      </c>
      <c r="L17" s="121" t="n">
        <v>515</v>
      </c>
      <c r="M17" s="121" t="n">
        <v>2786</v>
      </c>
      <c r="N17" s="121" t="n">
        <v>79</v>
      </c>
      <c r="O17" s="123"/>
      <c r="P17" s="122" t="s">
        <v>75</v>
      </c>
      <c r="Q17" s="121" t="n">
        <v>0</v>
      </c>
      <c r="R17" s="122" t="s">
        <v>102</v>
      </c>
      <c r="U17" s="12" t="n">
        <v>10</v>
      </c>
      <c r="V17" s="121" t="n">
        <v>0.86</v>
      </c>
      <c r="W17" s="121" t="n">
        <v>0.85</v>
      </c>
      <c r="X17" s="121" t="n">
        <v>0.85</v>
      </c>
      <c r="Z17" s="12" t="n">
        <f aca="false">AVERAGE(V17:X17)</f>
        <v>0.853333333333333</v>
      </c>
      <c r="AA17" s="12" t="n">
        <f aca="false">STDEVA(V17:X17)</f>
        <v>0.00577350269189626</v>
      </c>
    </row>
    <row r="18" customFormat="false" ht="14.5" hidden="false" customHeight="false" outlineLevel="0" collapsed="false">
      <c r="A18" s="118" t="n">
        <v>103</v>
      </c>
      <c r="B18" s="121" t="n">
        <v>20.22</v>
      </c>
      <c r="C18" s="122" t="s">
        <v>101</v>
      </c>
      <c r="D18" s="122" t="s">
        <v>74</v>
      </c>
      <c r="E18" s="121" t="n">
        <v>1.55</v>
      </c>
      <c r="F18" s="121" t="n">
        <v>46.63</v>
      </c>
      <c r="G18" s="121" t="n">
        <v>4.633</v>
      </c>
      <c r="H18" s="121" t="n">
        <v>0.026</v>
      </c>
      <c r="I18" s="121" t="n">
        <v>30.0522</v>
      </c>
      <c r="J18" s="121" t="n">
        <v>10.064</v>
      </c>
      <c r="K18" s="121" t="n">
        <v>26</v>
      </c>
      <c r="L18" s="121" t="n">
        <v>515</v>
      </c>
      <c r="M18" s="121" t="n">
        <v>2786</v>
      </c>
      <c r="N18" s="121" t="n">
        <v>79</v>
      </c>
      <c r="O18" s="123"/>
      <c r="P18" s="122" t="s">
        <v>75</v>
      </c>
      <c r="Q18" s="121" t="n">
        <v>0</v>
      </c>
      <c r="R18" s="122" t="s">
        <v>103</v>
      </c>
      <c r="U18" s="12" t="n">
        <v>20</v>
      </c>
      <c r="V18" s="121" t="n">
        <v>1.02</v>
      </c>
      <c r="W18" s="121" t="n">
        <v>1.01</v>
      </c>
      <c r="X18" s="121" t="n">
        <v>1.04</v>
      </c>
      <c r="Z18" s="12" t="n">
        <f aca="false">AVERAGE(V18:X18)</f>
        <v>1.02333333333333</v>
      </c>
      <c r="AA18" s="12" t="n">
        <f aca="false">STDEVA(V18:X18)</f>
        <v>0.0152752523165195</v>
      </c>
    </row>
    <row r="19" customFormat="false" ht="14.5" hidden="false" customHeight="false" outlineLevel="0" collapsed="false">
      <c r="A19" s="118" t="n">
        <v>104</v>
      </c>
      <c r="B19" s="121" t="n">
        <v>20.14</v>
      </c>
      <c r="C19" s="122" t="s">
        <v>101</v>
      </c>
      <c r="D19" s="122" t="s">
        <v>74</v>
      </c>
      <c r="E19" s="121" t="n">
        <v>1.57</v>
      </c>
      <c r="F19" s="121" t="n">
        <v>46.43</v>
      </c>
      <c r="G19" s="121" t="n">
        <v>4.593</v>
      </c>
      <c r="H19" s="121" t="n">
        <v>0.042</v>
      </c>
      <c r="I19" s="121" t="n">
        <v>29.6365</v>
      </c>
      <c r="J19" s="121" t="n">
        <v>10.1075</v>
      </c>
      <c r="K19" s="121" t="n">
        <v>26</v>
      </c>
      <c r="L19" s="121" t="n">
        <v>515</v>
      </c>
      <c r="M19" s="121" t="n">
        <v>2786</v>
      </c>
      <c r="N19" s="121" t="n">
        <v>79</v>
      </c>
      <c r="O19" s="123"/>
      <c r="P19" s="122" t="s">
        <v>75</v>
      </c>
      <c r="Q19" s="121" t="n">
        <v>0</v>
      </c>
      <c r="R19" s="122" t="s">
        <v>104</v>
      </c>
      <c r="U19" s="12" t="n">
        <v>30</v>
      </c>
      <c r="V19" s="121" t="n">
        <v>1.19</v>
      </c>
      <c r="W19" s="121" t="n">
        <v>1.17</v>
      </c>
      <c r="X19" s="121" t="n">
        <v>1.13</v>
      </c>
      <c r="Z19" s="12" t="n">
        <f aca="false">AVERAGE(V19:X19)</f>
        <v>1.16333333333333</v>
      </c>
      <c r="AA19" s="12" t="n">
        <f aca="false">STDEVA(V19:X19)</f>
        <v>0.030550504633039</v>
      </c>
    </row>
    <row r="20" customFormat="false" ht="14.5" hidden="false" customHeight="false" outlineLevel="0" collapsed="false">
      <c r="A20" s="118" t="n">
        <v>105</v>
      </c>
      <c r="B20" s="121" t="n">
        <v>21.79</v>
      </c>
      <c r="C20" s="122" t="s">
        <v>105</v>
      </c>
      <c r="D20" s="122" t="s">
        <v>74</v>
      </c>
      <c r="E20" s="121" t="n">
        <v>2.35</v>
      </c>
      <c r="F20" s="121" t="n">
        <v>47.05</v>
      </c>
      <c r="G20" s="121" t="n">
        <v>4.807</v>
      </c>
      <c r="H20" s="121" t="n">
        <v>0.138</v>
      </c>
      <c r="I20" s="121" t="n">
        <v>19.9869</v>
      </c>
      <c r="J20" s="121" t="n">
        <v>9.7887</v>
      </c>
      <c r="K20" s="121" t="n">
        <v>26</v>
      </c>
      <c r="L20" s="121" t="n">
        <v>515</v>
      </c>
      <c r="M20" s="121" t="n">
        <v>2786</v>
      </c>
      <c r="N20" s="121" t="n">
        <v>79</v>
      </c>
      <c r="O20" s="123"/>
      <c r="P20" s="122" t="s">
        <v>75</v>
      </c>
      <c r="Q20" s="121" t="n">
        <v>0</v>
      </c>
      <c r="R20" s="122" t="s">
        <v>106</v>
      </c>
      <c r="U20" s="12" t="n">
        <v>40</v>
      </c>
      <c r="V20" s="121" t="n">
        <v>1.43</v>
      </c>
      <c r="W20" s="121" t="n">
        <v>1.43</v>
      </c>
      <c r="X20" s="121" t="n">
        <v>1.41</v>
      </c>
      <c r="Z20" s="12" t="n">
        <f aca="false">AVERAGE(V20:X20)</f>
        <v>1.42333333333333</v>
      </c>
      <c r="AA20" s="12" t="n">
        <f aca="false">STDEVA(V20:X20)</f>
        <v>0.0115470053837924</v>
      </c>
    </row>
    <row r="21" customFormat="false" ht="14.5" hidden="false" customHeight="false" outlineLevel="0" collapsed="false">
      <c r="A21" s="118" t="n">
        <v>106</v>
      </c>
      <c r="B21" s="121" t="n">
        <v>21.12</v>
      </c>
      <c r="C21" s="122" t="s">
        <v>105</v>
      </c>
      <c r="D21" s="122" t="s">
        <v>74</v>
      </c>
      <c r="E21" s="121" t="n">
        <v>2.32</v>
      </c>
      <c r="F21" s="121" t="n">
        <v>47.08</v>
      </c>
      <c r="G21" s="121" t="n">
        <v>4.756</v>
      </c>
      <c r="H21" s="121" t="n">
        <v>0.136</v>
      </c>
      <c r="I21" s="121" t="n">
        <v>20.3332</v>
      </c>
      <c r="J21" s="121" t="n">
        <v>9.8983</v>
      </c>
      <c r="K21" s="121" t="n">
        <v>26</v>
      </c>
      <c r="L21" s="121" t="n">
        <v>515</v>
      </c>
      <c r="M21" s="121" t="n">
        <v>2786</v>
      </c>
      <c r="N21" s="121" t="n">
        <v>79</v>
      </c>
      <c r="O21" s="123"/>
      <c r="P21" s="122" t="s">
        <v>75</v>
      </c>
      <c r="Q21" s="121" t="n">
        <v>0</v>
      </c>
      <c r="R21" s="122" t="s">
        <v>107</v>
      </c>
      <c r="U21" s="12" t="n">
        <v>50</v>
      </c>
      <c r="V21" s="121" t="n">
        <v>1.51</v>
      </c>
      <c r="W21" s="121" t="n">
        <v>1.55</v>
      </c>
      <c r="X21" s="121" t="n">
        <v>1.57</v>
      </c>
      <c r="Z21" s="12" t="n">
        <f aca="false">AVERAGE(V21:X21)</f>
        <v>1.54333333333333</v>
      </c>
      <c r="AA21" s="12" t="n">
        <f aca="false">STDEVA(V21:X21)</f>
        <v>0.030550504633039</v>
      </c>
    </row>
    <row r="22" customFormat="false" ht="14.5" hidden="false" customHeight="false" outlineLevel="0" collapsed="false">
      <c r="A22" s="118" t="n">
        <v>107</v>
      </c>
      <c r="B22" s="127" t="n">
        <v>19.27</v>
      </c>
      <c r="C22" s="128" t="s">
        <v>105</v>
      </c>
      <c r="D22" s="128" t="s">
        <v>74</v>
      </c>
      <c r="E22" s="127" t="n">
        <v>2.31</v>
      </c>
      <c r="F22" s="127" t="n">
        <v>47.08</v>
      </c>
      <c r="G22" s="127" t="n">
        <v>4.651</v>
      </c>
      <c r="H22" s="127" t="n">
        <v>0.112</v>
      </c>
      <c r="I22" s="127" t="n">
        <v>20.4226</v>
      </c>
      <c r="J22" s="127" t="n">
        <v>10.1241</v>
      </c>
      <c r="K22" s="127" t="n">
        <v>26</v>
      </c>
      <c r="L22" s="127" t="n">
        <v>515</v>
      </c>
      <c r="M22" s="127" t="n">
        <v>2786</v>
      </c>
      <c r="N22" s="127" t="n">
        <v>79</v>
      </c>
      <c r="O22" s="128"/>
      <c r="P22" s="128" t="s">
        <v>75</v>
      </c>
      <c r="Q22" s="127" t="n">
        <v>0</v>
      </c>
      <c r="R22" s="128" t="s">
        <v>108</v>
      </c>
      <c r="U22" s="12" t="n">
        <v>100</v>
      </c>
      <c r="V22" s="121" t="n">
        <v>2.35</v>
      </c>
      <c r="W22" s="121" t="n">
        <v>2.32</v>
      </c>
      <c r="X22" s="121" t="n">
        <v>2.31</v>
      </c>
      <c r="Z22" s="129" t="n">
        <f aca="false">AVERAGE(V22:X22)</f>
        <v>2.32666666666667</v>
      </c>
      <c r="AA22" s="12" t="n">
        <f aca="false">STDEVA(V22:X22)</f>
        <v>0.0208166599946614</v>
      </c>
    </row>
    <row r="23" customFormat="false" ht="14.5" hidden="false" customHeight="false" outlineLevel="0" collapsed="false">
      <c r="Y23" s="125" t="s">
        <v>91</v>
      </c>
      <c r="Z23" s="126" t="n">
        <f aca="false">AVERAGE(Z16:Z22)</f>
        <v>1.29142857142857</v>
      </c>
    </row>
    <row r="24" customFormat="false" ht="14.5" hidden="false" customHeight="false" outlineLevel="0" collapsed="false">
      <c r="Y24" s="125" t="s">
        <v>23</v>
      </c>
      <c r="Z24" s="126" t="n">
        <f aca="false">STDEVA(Z16:Z22)</f>
        <v>0.543864284347079</v>
      </c>
    </row>
    <row r="26" customFormat="false" ht="14.5" hidden="false" customHeight="false" outlineLevel="0" collapsed="false">
      <c r="N26" s="14" t="s">
        <v>109</v>
      </c>
      <c r="O26" s="14" t="s">
        <v>110</v>
      </c>
      <c r="U26" s="120" t="s">
        <v>111</v>
      </c>
      <c r="V26" s="120"/>
      <c r="W26" s="120"/>
      <c r="X26" s="120"/>
    </row>
    <row r="27" customFormat="false" ht="14.5" hidden="false" customHeight="false" outlineLevel="0" collapsed="false">
      <c r="N27" s="0" t="n">
        <v>0</v>
      </c>
      <c r="O27" s="130" t="n">
        <v>0.706666666666667</v>
      </c>
      <c r="U27" s="24" t="s">
        <v>77</v>
      </c>
      <c r="V27" s="24" t="s">
        <v>78</v>
      </c>
      <c r="W27" s="24" t="s">
        <v>79</v>
      </c>
      <c r="X27" s="24" t="s">
        <v>80</v>
      </c>
      <c r="Z27" s="24" t="s">
        <v>22</v>
      </c>
      <c r="AA27" s="24" t="s">
        <v>23</v>
      </c>
    </row>
    <row r="28" customFormat="false" ht="14.5" hidden="false" customHeight="false" outlineLevel="0" collapsed="false">
      <c r="N28" s="0" t="n">
        <v>10</v>
      </c>
      <c r="O28" s="130" t="n">
        <v>0.853333333333334</v>
      </c>
      <c r="U28" s="12" t="n">
        <v>0</v>
      </c>
      <c r="V28" s="121" t="n">
        <v>45.94</v>
      </c>
      <c r="W28" s="121" t="n">
        <v>46.22</v>
      </c>
      <c r="X28" s="121" t="n">
        <v>46.37</v>
      </c>
      <c r="Z28" s="12" t="n">
        <f aca="false">AVERAGE(V28:X28)</f>
        <v>46.1766666666667</v>
      </c>
      <c r="AA28" s="12" t="n">
        <f aca="false">STDEVA(V28:X28)</f>
        <v>0.218250620464945</v>
      </c>
    </row>
    <row r="29" customFormat="false" ht="14.5" hidden="false" customHeight="false" outlineLevel="0" collapsed="false">
      <c r="N29" s="0" t="n">
        <v>20</v>
      </c>
      <c r="O29" s="130" t="n">
        <v>1.02333333333333</v>
      </c>
      <c r="U29" s="12" t="n">
        <v>10</v>
      </c>
      <c r="V29" s="121" t="n">
        <v>46.58</v>
      </c>
      <c r="W29" s="121" t="n">
        <v>46.45</v>
      </c>
      <c r="X29" s="121" t="n">
        <v>46.03</v>
      </c>
      <c r="Z29" s="12" t="n">
        <f aca="false">AVERAGE(V29:X29)</f>
        <v>46.3533333333333</v>
      </c>
      <c r="AA29" s="12" t="n">
        <f aca="false">STDEVA(V29:X29)</f>
        <v>0.287460142164671</v>
      </c>
    </row>
    <row r="30" customFormat="false" ht="14.5" hidden="false" customHeight="false" outlineLevel="0" collapsed="false">
      <c r="N30" s="0" t="n">
        <v>30</v>
      </c>
      <c r="O30" s="130" t="n">
        <v>1.16333333333333</v>
      </c>
      <c r="U30" s="12" t="n">
        <v>20</v>
      </c>
      <c r="V30" s="121" t="n">
        <v>46.51</v>
      </c>
      <c r="W30" s="121" t="n">
        <v>46.47</v>
      </c>
      <c r="X30" s="121" t="n">
        <v>46.49</v>
      </c>
      <c r="Z30" s="12" t="n">
        <f aca="false">AVERAGE(V30:X30)</f>
        <v>46.49</v>
      </c>
      <c r="AA30" s="12" t="n">
        <f aca="false">STDEVA(V30:X30)</f>
        <v>0.0199999999999996</v>
      </c>
    </row>
    <row r="31" customFormat="false" ht="14.5" hidden="false" customHeight="false" outlineLevel="0" collapsed="false">
      <c r="N31" s="0" t="n">
        <v>40</v>
      </c>
      <c r="O31" s="130" t="n">
        <v>1.42333333333333</v>
      </c>
      <c r="U31" s="12" t="n">
        <v>30</v>
      </c>
      <c r="V31" s="121" t="n">
        <v>45.76</v>
      </c>
      <c r="W31" s="121" t="n">
        <v>46.32</v>
      </c>
      <c r="X31" s="121" t="n">
        <v>45.45</v>
      </c>
      <c r="Z31" s="12" t="n">
        <f aca="false">AVERAGE(V31:X31)</f>
        <v>45.8433333333333</v>
      </c>
      <c r="AA31" s="12" t="n">
        <f aca="false">STDEVA(V31:X31)</f>
        <v>0.440945952848342</v>
      </c>
    </row>
    <row r="32" customFormat="false" ht="14.5" hidden="false" customHeight="false" outlineLevel="0" collapsed="false">
      <c r="N32" s="0" t="n">
        <v>50</v>
      </c>
      <c r="O32" s="130" t="n">
        <v>1.54333333333333</v>
      </c>
      <c r="U32" s="12" t="n">
        <v>40</v>
      </c>
      <c r="V32" s="121" t="n">
        <v>46.62</v>
      </c>
      <c r="W32" s="121" t="n">
        <v>46.48</v>
      </c>
      <c r="X32" s="121" t="n">
        <v>46.72</v>
      </c>
      <c r="Z32" s="12" t="n">
        <f aca="false">AVERAGE(V32:X32)</f>
        <v>46.6066666666667</v>
      </c>
      <c r="AA32" s="12" t="n">
        <f aca="false">STDEVA(V32:X32)</f>
        <v>0.120554275466835</v>
      </c>
    </row>
    <row r="33" customFormat="false" ht="14.5" hidden="false" customHeight="false" outlineLevel="0" collapsed="false">
      <c r="N33" s="0" t="n">
        <v>100</v>
      </c>
      <c r="O33" s="130" t="n">
        <v>2.32666666666667</v>
      </c>
      <c r="U33" s="12" t="n">
        <v>50</v>
      </c>
      <c r="V33" s="121" t="n">
        <v>46.85</v>
      </c>
      <c r="W33" s="121" t="n">
        <v>46.63</v>
      </c>
      <c r="X33" s="121" t="n">
        <v>46.43</v>
      </c>
      <c r="Z33" s="12" t="n">
        <f aca="false">AVERAGE(V33:X33)</f>
        <v>46.6366666666667</v>
      </c>
      <c r="AA33" s="12" t="n">
        <f aca="false">STDEVA(V33:X33)</f>
        <v>0.210079350087851</v>
      </c>
    </row>
    <row r="34" customFormat="false" ht="14.5" hidden="false" customHeight="false" outlineLevel="0" collapsed="false">
      <c r="U34" s="12" t="n">
        <v>100</v>
      </c>
      <c r="V34" s="121" t="n">
        <v>47.05</v>
      </c>
      <c r="W34" s="121" t="n">
        <v>47.08</v>
      </c>
      <c r="X34" s="121" t="n">
        <v>47.08</v>
      </c>
      <c r="Z34" s="129" t="n">
        <f aca="false">AVERAGE(V34:X34)</f>
        <v>47.07</v>
      </c>
      <c r="AA34" s="12" t="n">
        <f aca="false">STDEVA(V34:X34)</f>
        <v>0.0173205080756894</v>
      </c>
    </row>
    <row r="35" customFormat="false" ht="14.5" hidden="false" customHeight="false" outlineLevel="0" collapsed="false">
      <c r="Y35" s="125" t="s">
        <v>91</v>
      </c>
      <c r="Z35" s="126" t="n">
        <f aca="false">AVERAGE(Z28:Z34)</f>
        <v>46.4538095238095</v>
      </c>
    </row>
    <row r="36" customFormat="false" ht="14.5" hidden="false" customHeight="false" outlineLevel="0" collapsed="false">
      <c r="Y36" s="125" t="s">
        <v>23</v>
      </c>
      <c r="Z36" s="126" t="n">
        <f aca="false">STDEVA(Z28:Z34)</f>
        <v>0.386735762846608</v>
      </c>
    </row>
    <row r="37" customFormat="false" ht="14.5" hidden="false" customHeight="false" outlineLevel="0" collapsed="false">
      <c r="Y37" s="131"/>
      <c r="Z37" s="131"/>
    </row>
    <row r="38" customFormat="false" ht="14.5" hidden="false" customHeight="false" outlineLevel="0" collapsed="false">
      <c r="U38" s="120" t="s">
        <v>112</v>
      </c>
      <c r="V38" s="120"/>
      <c r="W38" s="120"/>
      <c r="X38" s="120"/>
    </row>
    <row r="39" customFormat="false" ht="14.5" hidden="false" customHeight="false" outlineLevel="0" collapsed="false">
      <c r="U39" s="24" t="s">
        <v>77</v>
      </c>
      <c r="V39" s="24" t="s">
        <v>78</v>
      </c>
      <c r="W39" s="24" t="s">
        <v>79</v>
      </c>
      <c r="X39" s="24" t="s">
        <v>80</v>
      </c>
      <c r="Z39" s="24" t="s">
        <v>22</v>
      </c>
      <c r="AA39" s="24" t="s">
        <v>23</v>
      </c>
    </row>
    <row r="40" customFormat="false" ht="14.5" hidden="false" customHeight="false" outlineLevel="0" collapsed="false">
      <c r="U40" s="12" t="n">
        <v>0</v>
      </c>
      <c r="V40" s="121" t="n">
        <v>0</v>
      </c>
      <c r="W40" s="121" t="n">
        <v>0</v>
      </c>
      <c r="X40" s="121" t="n">
        <v>0</v>
      </c>
      <c r="Z40" s="12" t="n">
        <f aca="false">AVERAGE(V40:X40)</f>
        <v>0</v>
      </c>
      <c r="AA40" s="12" t="n">
        <f aca="false">STDEVA(V40:X40)</f>
        <v>0</v>
      </c>
    </row>
    <row r="41" customFormat="false" ht="14.5" hidden="false" customHeight="false" outlineLevel="0" collapsed="false">
      <c r="U41" s="12" t="n">
        <v>10</v>
      </c>
      <c r="V41" s="121" t="n">
        <v>0</v>
      </c>
      <c r="W41" s="121" t="n">
        <v>0</v>
      </c>
      <c r="X41" s="121" t="n">
        <v>0</v>
      </c>
      <c r="Z41" s="12" t="n">
        <f aca="false">AVERAGE(V41:X41)</f>
        <v>0</v>
      </c>
      <c r="AA41" s="12" t="n">
        <f aca="false">STDEVA(V41:X41)</f>
        <v>0</v>
      </c>
    </row>
    <row r="42" customFormat="false" ht="14.5" hidden="false" customHeight="false" outlineLevel="0" collapsed="false">
      <c r="U42" s="12" t="n">
        <v>20</v>
      </c>
      <c r="V42" s="121" t="n">
        <v>0</v>
      </c>
      <c r="W42" s="121" t="n">
        <v>0</v>
      </c>
      <c r="X42" s="121" t="n">
        <v>0.009</v>
      </c>
      <c r="Z42" s="12" t="n">
        <f aca="false">AVERAGE(V42:X42)</f>
        <v>0.003</v>
      </c>
      <c r="AA42" s="12" t="n">
        <f aca="false">STDEVA(V42:X42)</f>
        <v>0.00519615242270663</v>
      </c>
    </row>
    <row r="43" customFormat="false" ht="14.5" hidden="false" customHeight="false" outlineLevel="0" collapsed="false">
      <c r="U43" s="12" t="n">
        <v>30</v>
      </c>
      <c r="V43" s="121" t="n">
        <v>0.019</v>
      </c>
      <c r="W43" s="121" t="n">
        <v>0.001</v>
      </c>
      <c r="X43" s="121" t="n">
        <v>0</v>
      </c>
      <c r="Z43" s="12" t="n">
        <f aca="false">AVERAGE(V43:X43)</f>
        <v>0.00666666666666667</v>
      </c>
      <c r="AA43" s="12" t="n">
        <f aca="false">STDEVA(V43:X43)</f>
        <v>0.0106926766215636</v>
      </c>
    </row>
    <row r="44" customFormat="false" ht="14.5" hidden="false" customHeight="false" outlineLevel="0" collapsed="false">
      <c r="U44" s="12" t="n">
        <v>40</v>
      </c>
      <c r="V44" s="121" t="n">
        <v>0.031</v>
      </c>
      <c r="W44" s="121" t="n">
        <v>0.046</v>
      </c>
      <c r="X44" s="121" t="n">
        <v>0.029</v>
      </c>
      <c r="Z44" s="12" t="n">
        <f aca="false">AVERAGE(V44:X44)</f>
        <v>0.0353333333333333</v>
      </c>
      <c r="AA44" s="12" t="n">
        <f aca="false">STDEVA(V44:X44)</f>
        <v>0.00929157324317757</v>
      </c>
    </row>
    <row r="45" customFormat="false" ht="14.5" hidden="false" customHeight="false" outlineLevel="0" collapsed="false">
      <c r="U45" s="12" t="n">
        <v>50</v>
      </c>
      <c r="V45" s="121" t="n">
        <v>0.049</v>
      </c>
      <c r="W45" s="121" t="n">
        <v>0.026</v>
      </c>
      <c r="X45" s="121" t="n">
        <v>0.042</v>
      </c>
      <c r="Z45" s="12" t="n">
        <f aca="false">AVERAGE(V45:X45)</f>
        <v>0.039</v>
      </c>
      <c r="AA45" s="12" t="n">
        <f aca="false">STDEVA(V45:X45)</f>
        <v>0.0117898261225516</v>
      </c>
    </row>
    <row r="46" customFormat="false" ht="14.5" hidden="false" customHeight="false" outlineLevel="0" collapsed="false">
      <c r="U46" s="12" t="n">
        <v>100</v>
      </c>
      <c r="V46" s="121" t="n">
        <v>0.138</v>
      </c>
      <c r="W46" s="121" t="n">
        <v>0.136</v>
      </c>
      <c r="X46" s="121" t="n">
        <v>0.112</v>
      </c>
      <c r="Z46" s="129" t="n">
        <f aca="false">AVERAGE(V46:X46)</f>
        <v>0.128666666666667</v>
      </c>
      <c r="AA46" s="12" t="n">
        <f aca="false">STDEVA(V46:X46)</f>
        <v>0.0144683562761405</v>
      </c>
    </row>
    <row r="47" customFormat="false" ht="14.5" hidden="false" customHeight="false" outlineLevel="0" collapsed="false">
      <c r="Y47" s="125" t="s">
        <v>91</v>
      </c>
      <c r="Z47" s="126" t="n">
        <f aca="false">AVERAGE(Z40:Z46)</f>
        <v>0.0303809523809524</v>
      </c>
    </row>
    <row r="48" customFormat="false" ht="14.5" hidden="false" customHeight="false" outlineLevel="0" collapsed="false">
      <c r="Y48" s="125" t="s">
        <v>23</v>
      </c>
      <c r="Z48" s="126" t="n">
        <f aca="false">STDEVA(Z40:Z46)</f>
        <v>0.0463986065289755</v>
      </c>
    </row>
  </sheetData>
  <mergeCells count="4">
    <mergeCell ref="U1:X1"/>
    <mergeCell ref="U14:X14"/>
    <mergeCell ref="U26:X26"/>
    <mergeCell ref="U38:X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2017-11-26T01:10:45Z</dcterms:created>
  <dc:creator>Juan Gaibor</dc:creator>
  <dc:description/>
  <dc:language>es-EC</dc:language>
  <cp:lastModifiedBy/>
  <dcterms:modified xsi:type="dcterms:W3CDTF">2020-07-27T22:31:36Z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