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Ing-Com\Desktop\"/>
    </mc:Choice>
  </mc:AlternateContent>
  <xr:revisionPtr revIDLastSave="0" documentId="8_{D7DF0421-5728-41A4-A73F-198B61DDBF6E}" xr6:coauthVersionLast="36" xr6:coauthVersionMax="36" xr10:uidLastSave="{00000000-0000-0000-0000-000000000000}"/>
  <bookViews>
    <workbookView xWindow="0" yWindow="0" windowWidth="17970" windowHeight="5955" xr2:uid="{1193D558-FF66-4A44-8997-69A286D7F8BF}"/>
  </bookViews>
  <sheets>
    <sheet name="adaptacion" sheetId="1" r:id="rId1"/>
    <sheet name="nivelacion" sheetId="2" r:id="rId2"/>
    <sheet name="mix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35" i="1" s="1"/>
  <c r="H35" i="1" s="1"/>
  <c r="B19" i="1" s="1"/>
  <c r="B20" i="1" s="1"/>
  <c r="B17" i="1"/>
  <c r="B18" i="1"/>
  <c r="C35" i="1"/>
  <c r="D35" i="1"/>
  <c r="E35" i="1"/>
  <c r="F35" i="1"/>
  <c r="B35" i="1"/>
  <c r="B28" i="1"/>
  <c r="C29" i="1" s="1"/>
  <c r="D34" i="1"/>
  <c r="E34" i="1"/>
  <c r="F34" i="1"/>
  <c r="D33" i="1"/>
  <c r="E33" i="1"/>
  <c r="F33" i="1"/>
  <c r="C32" i="1"/>
  <c r="D32" i="1"/>
  <c r="E32" i="1"/>
  <c r="F32" i="1"/>
  <c r="D31" i="1"/>
  <c r="E31" i="1"/>
  <c r="F31" i="1"/>
  <c r="D30" i="1"/>
  <c r="E30" i="1"/>
  <c r="F30" i="1"/>
  <c r="D29" i="1"/>
  <c r="E29" i="1"/>
  <c r="F29" i="1"/>
  <c r="G29" i="1"/>
  <c r="C28" i="1"/>
  <c r="D28" i="1"/>
  <c r="E28" i="1"/>
  <c r="F28" i="1"/>
  <c r="H27" i="1"/>
  <c r="C27" i="1"/>
  <c r="D27" i="1"/>
  <c r="E27" i="1"/>
  <c r="F27" i="1"/>
  <c r="G27" i="1"/>
  <c r="B27" i="1"/>
  <c r="H26" i="1"/>
  <c r="H25" i="1"/>
  <c r="G30" i="1" l="1"/>
  <c r="G33" i="1" s="1"/>
  <c r="G31" i="1"/>
  <c r="G34" i="1" s="1"/>
  <c r="H34" i="1" s="1"/>
  <c r="G32" i="1"/>
  <c r="C31" i="1"/>
  <c r="C34" i="1" s="1"/>
  <c r="C30" i="1"/>
  <c r="C33" i="1" s="1"/>
  <c r="B31" i="1"/>
  <c r="B34" i="1" s="1"/>
  <c r="B30" i="1"/>
  <c r="B33" i="1" s="1"/>
  <c r="H33" i="1" s="1"/>
  <c r="B32" i="1"/>
  <c r="H32" i="1" s="1"/>
</calcChain>
</file>

<file path=xl/sharedStrings.xml><?xml version="1.0" encoding="utf-8"?>
<sst xmlns="http://schemas.openxmlformats.org/spreadsheetml/2006/main" count="121" uniqueCount="63">
  <si>
    <t xml:space="preserve">ESTRATEGIA </t>
  </si>
  <si>
    <t>MES</t>
  </si>
  <si>
    <t>ENE</t>
  </si>
  <si>
    <t>FEB</t>
  </si>
  <si>
    <t>MAR</t>
  </si>
  <si>
    <t>ABR</t>
  </si>
  <si>
    <t>MAY</t>
  </si>
  <si>
    <t>JUN</t>
  </si>
  <si>
    <t>TOTAL</t>
  </si>
  <si>
    <t>REQUERIMIENTOS DE DEMANDA</t>
  </si>
  <si>
    <t>DIAS</t>
  </si>
  <si>
    <t>UNIDADES FAB. TRAB/ MES</t>
  </si>
  <si>
    <t>TRABAJADORES NECESARIOS</t>
  </si>
  <si>
    <t>TRABAJADORES DISPONIBLES</t>
  </si>
  <si>
    <t>TRAB. CONTRATADOS</t>
  </si>
  <si>
    <t>TRAB. DESPEDIDOS</t>
  </si>
  <si>
    <t>COSTO DE M.O.</t>
  </si>
  <si>
    <t>COSTO DE CONTRATACIÓN</t>
  </si>
  <si>
    <t>COSTO DE DESPIDO</t>
  </si>
  <si>
    <t>UNIDADES FABRICADAS (PMP)</t>
  </si>
  <si>
    <t>INVENTARIO BRUTO</t>
  </si>
  <si>
    <t>INVENTARIO NETO</t>
  </si>
  <si>
    <t>UNIDADES EN ATRASO</t>
  </si>
  <si>
    <t>COSTO DE FABRICACIÓN</t>
  </si>
  <si>
    <t>COSTO DE INVENTARIO</t>
  </si>
  <si>
    <t>COSTO DE ATRASO</t>
  </si>
  <si>
    <t>TOTAL COSTOS</t>
  </si>
  <si>
    <t>La siguiente tabla muestra información de operaciones de una empresa. </t>
  </si>
  <si>
    <t>Se pide:</t>
  </si>
  <si>
    <t>Utilizando el pronóstico de ventas y datos de la empresa:</t>
  </si>
  <si>
    <t>1. Obtener un programa maestro de producción utilizando Programación Lineal.</t>
  </si>
  <si>
    <t>2. Confeccionar un plan agregado de producción, utilizando la técnica de ensayo y error con una estrategia de nivelación, adaptación y  mixta que contemple una tasa bimestral.</t>
  </si>
  <si>
    <t>PRONÓSTICO/20xx</t>
  </si>
  <si>
    <t>(Unidades)</t>
  </si>
  <si>
    <t>DIAS/20xx</t>
  </si>
  <si>
    <t>DOTACION INICIAL</t>
  </si>
  <si>
    <t>12  trabajadores</t>
  </si>
  <si>
    <t>ENERO</t>
  </si>
  <si>
    <t>RENDIMIENTO</t>
  </si>
  <si>
    <t>3 unidades-trab/día</t>
  </si>
  <si>
    <t>FEBRERO</t>
  </si>
  <si>
    <t>COSTO DE MANO DE OBRA</t>
  </si>
  <si>
    <t>20 u.m. - trab./día</t>
  </si>
  <si>
    <t>MARZO</t>
  </si>
  <si>
    <t>COSTO DE CONTRATACION</t>
  </si>
  <si>
    <t>3000 u.m./trab.</t>
  </si>
  <si>
    <t>ABRIL</t>
  </si>
  <si>
    <t>5000 u.m./trab.</t>
  </si>
  <si>
    <t>MAYO</t>
  </si>
  <si>
    <t>40 u.m.-unidad/mes</t>
  </si>
  <si>
    <t>JUNIO</t>
  </si>
  <si>
    <t>80 u.m.-unidad/mes</t>
  </si>
  <si>
    <t>COSTO DE FABRICACION</t>
  </si>
  <si>
    <t>200 u.m./unidad</t>
  </si>
  <si>
    <t>INVENTARIO INICIAL</t>
  </si>
  <si>
    <t>80 unidades</t>
  </si>
  <si>
    <t>INVENTARIO JUNIO</t>
  </si>
  <si>
    <t>300. idades</t>
  </si>
  <si>
    <t>adaptacion</t>
  </si>
  <si>
    <t>requerimiento de demanda</t>
  </si>
  <si>
    <t>produccion</t>
  </si>
  <si>
    <t>requerimiento de demanda + inventario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</si>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</sst>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2" fillId="2" borderId="2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left" vertical="center" wrapText="1" readingOrder="1"/>
    </xf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right" wrapText="1"/>
    </xf>
    <xf numFmtId="0" fontId="2" fillId="5" borderId="2" xfId="0" applyFont="1" applyFill="1" applyBorder="1" applyAlignment="1">
      <alignment horizontal="left" vertical="center" wrapText="1" readingOrder="1"/>
    </xf>
    <xf numFmtId="0" fontId="1" fillId="5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1" fillId="0" borderId="1" xfId="0" applyFont="1" applyBorder="1" applyAlignment="1"/>
    <xf numFmtId="1" fontId="1" fillId="0" borderId="2" xfId="0" applyNumberFormat="1" applyFont="1" applyBorder="1" applyAlignment="1">
      <alignment horizontal="center" wrapText="1"/>
    </xf>
    <xf numFmtId="1" fontId="1" fillId="0" borderId="2" xfId="0" applyNumberFormat="1" applyFont="1" applyBorder="1" applyAlignment="1">
      <alignment horizontal="right" wrapText="1"/>
    </xf>
    <xf numFmtId="1" fontId="1" fillId="2" borderId="2" xfId="0" applyNumberFormat="1" applyFont="1" applyFill="1" applyBorder="1" applyAlignment="1">
      <alignment horizontal="center" wrapText="1"/>
    </xf>
    <xf numFmtId="1" fontId="1" fillId="3" borderId="2" xfId="0" applyNumberFormat="1" applyFont="1" applyFill="1" applyBorder="1" applyAlignment="1">
      <alignment horizontal="center" wrapText="1"/>
    </xf>
    <xf numFmtId="1" fontId="1" fillId="4" borderId="2" xfId="0" applyNumberFormat="1" applyFont="1" applyFill="1" applyBorder="1" applyAlignment="1">
      <alignment horizontal="center" wrapText="1"/>
    </xf>
    <xf numFmtId="1" fontId="1" fillId="5" borderId="2" xfId="0" applyNumberFormat="1" applyFont="1" applyFill="1" applyBorder="1" applyAlignment="1">
      <alignment horizontal="center" wrapText="1"/>
    </xf>
    <xf numFmtId="1" fontId="1" fillId="5" borderId="2" xfId="0" applyNumberFormat="1" applyFont="1" applyFill="1" applyBorder="1" applyAlignment="1">
      <alignment horizontal="right" wrapText="1"/>
    </xf>
    <xf numFmtId="0" fontId="4" fillId="0" borderId="3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02F0-CA7D-436C-8796-5210C39737BA}">
  <dimension ref="A1:H42"/>
  <sheetViews>
    <sheetView tabSelected="1" topLeftCell="A23" workbookViewId="0">
      <selection activeCell="G29" sqref="G29"/>
    </sheetView>
  </sheetViews>
  <sheetFormatPr baseColWidth="10" defaultRowHeight="15" x14ac:dyDescent="0.25"/>
  <cols>
    <col min="1" max="1" width="28.5703125" customWidth="1"/>
    <col min="2" max="2" width="26.140625" customWidth="1"/>
    <col min="3" max="3" width="23.28515625" customWidth="1"/>
    <col min="4" max="4" width="20.7109375" customWidth="1"/>
    <col min="8" max="8" width="18" customWidth="1"/>
  </cols>
  <sheetData>
    <row r="1" spans="1:5" x14ac:dyDescent="0.25">
      <c r="A1" s="23" t="s">
        <v>27</v>
      </c>
    </row>
    <row r="2" spans="1:5" x14ac:dyDescent="0.25">
      <c r="A2" s="23" t="s">
        <v>28</v>
      </c>
    </row>
    <row r="3" spans="1:5" x14ac:dyDescent="0.25">
      <c r="A3" s="23" t="s">
        <v>29</v>
      </c>
    </row>
    <row r="4" spans="1:5" x14ac:dyDescent="0.25">
      <c r="A4" s="23" t="s">
        <v>30</v>
      </c>
    </row>
    <row r="5" spans="1:5" x14ac:dyDescent="0.25">
      <c r="A5" t="s">
        <v>31</v>
      </c>
    </row>
    <row r="6" spans="1:5" ht="25.5" x14ac:dyDescent="0.25">
      <c r="A6" s="24" t="s">
        <v>1</v>
      </c>
      <c r="B6" s="18" t="s">
        <v>32</v>
      </c>
      <c r="C6" s="24" t="s">
        <v>34</v>
      </c>
      <c r="D6" s="24" t="s">
        <v>35</v>
      </c>
      <c r="E6" s="24" t="s">
        <v>36</v>
      </c>
    </row>
    <row r="7" spans="1:5" x14ac:dyDescent="0.25">
      <c r="A7" s="25"/>
      <c r="B7" s="19" t="s">
        <v>33</v>
      </c>
      <c r="C7" s="25"/>
      <c r="D7" s="25"/>
      <c r="E7" s="25"/>
    </row>
    <row r="8" spans="1:5" ht="25.5" x14ac:dyDescent="0.25">
      <c r="A8" s="20" t="s">
        <v>37</v>
      </c>
      <c r="B8" s="21">
        <v>4000</v>
      </c>
      <c r="C8" s="21">
        <v>20</v>
      </c>
      <c r="D8" s="20" t="s">
        <v>38</v>
      </c>
      <c r="E8" s="20" t="s">
        <v>39</v>
      </c>
    </row>
    <row r="9" spans="1:5" ht="38.25" x14ac:dyDescent="0.25">
      <c r="A9" s="20" t="s">
        <v>40</v>
      </c>
      <c r="B9" s="21">
        <v>600</v>
      </c>
      <c r="C9" s="21">
        <v>19</v>
      </c>
      <c r="D9" s="20" t="s">
        <v>41</v>
      </c>
      <c r="E9" s="20" t="s">
        <v>42</v>
      </c>
    </row>
    <row r="10" spans="1:5" ht="38.25" x14ac:dyDescent="0.25">
      <c r="A10" s="20" t="s">
        <v>43</v>
      </c>
      <c r="B10" s="21">
        <v>1000</v>
      </c>
      <c r="C10" s="21">
        <v>23</v>
      </c>
      <c r="D10" s="20" t="s">
        <v>44</v>
      </c>
      <c r="E10" s="20" t="s">
        <v>45</v>
      </c>
    </row>
    <row r="11" spans="1:5" ht="25.5" x14ac:dyDescent="0.25">
      <c r="A11" s="20" t="s">
        <v>46</v>
      </c>
      <c r="B11" s="21">
        <v>1500</v>
      </c>
      <c r="C11" s="21">
        <v>21</v>
      </c>
      <c r="D11" s="20" t="s">
        <v>18</v>
      </c>
      <c r="E11" s="20" t="s">
        <v>47</v>
      </c>
    </row>
    <row r="12" spans="1:5" ht="38.25" x14ac:dyDescent="0.25">
      <c r="A12" s="20" t="s">
        <v>48</v>
      </c>
      <c r="B12" s="21">
        <v>2000</v>
      </c>
      <c r="C12" s="21">
        <v>22</v>
      </c>
      <c r="D12" s="20" t="s">
        <v>24</v>
      </c>
      <c r="E12" s="20" t="s">
        <v>49</v>
      </c>
    </row>
    <row r="13" spans="1:5" ht="25.5" x14ac:dyDescent="0.25">
      <c r="A13" s="20" t="s">
        <v>50</v>
      </c>
      <c r="B13" s="21">
        <v>2600</v>
      </c>
      <c r="C13" s="21">
        <v>23</v>
      </c>
      <c r="D13" s="20" t="s">
        <v>25</v>
      </c>
      <c r="E13" s="20" t="s">
        <v>51</v>
      </c>
    </row>
    <row r="14" spans="1:5" ht="38.25" x14ac:dyDescent="0.25">
      <c r="A14" s="22"/>
      <c r="B14" s="22"/>
      <c r="C14" s="22"/>
      <c r="D14" s="20" t="s">
        <v>52</v>
      </c>
      <c r="E14" s="20" t="s">
        <v>53</v>
      </c>
    </row>
    <row r="15" spans="1:5" ht="25.5" x14ac:dyDescent="0.25">
      <c r="A15" s="22"/>
      <c r="B15" s="22"/>
      <c r="C15" s="22"/>
      <c r="D15" s="20" t="s">
        <v>54</v>
      </c>
      <c r="E15" s="20" t="s">
        <v>55</v>
      </c>
    </row>
    <row r="16" spans="1:5" x14ac:dyDescent="0.25">
      <c r="A16" s="22"/>
      <c r="B16" s="22"/>
      <c r="C16" s="22"/>
      <c r="D16" s="20" t="s">
        <v>56</v>
      </c>
      <c r="E16" s="20" t="s">
        <v>57</v>
      </c>
    </row>
    <row r="17" spans="1:8" ht="30" x14ac:dyDescent="0.25">
      <c r="A17" s="36" t="s">
        <v>61</v>
      </c>
      <c r="B17" s="35">
        <f>B18+300</f>
        <v>12000</v>
      </c>
    </row>
    <row r="18" spans="1:8" x14ac:dyDescent="0.25">
      <c r="A18" t="s">
        <v>59</v>
      </c>
      <c r="B18" s="35">
        <f>H25</f>
        <v>11700</v>
      </c>
    </row>
    <row r="19" spans="1:8" x14ac:dyDescent="0.25">
      <c r="A19" t="s">
        <v>60</v>
      </c>
      <c r="B19" s="35">
        <f>H35</f>
        <v>12009</v>
      </c>
    </row>
    <row r="20" spans="1:8" x14ac:dyDescent="0.25">
      <c r="A20" t="s">
        <v>62</v>
      </c>
      <c r="B20" s="35">
        <f>B17-B19</f>
        <v>-9</v>
      </c>
    </row>
    <row r="23" spans="1:8" ht="24.75" thickBot="1" x14ac:dyDescent="0.4">
      <c r="A23" s="1" t="s">
        <v>0</v>
      </c>
      <c r="B23" s="26" t="s">
        <v>58</v>
      </c>
      <c r="C23" s="2"/>
      <c r="D23" s="2"/>
      <c r="E23" s="2"/>
      <c r="F23" s="2"/>
      <c r="G23" s="2"/>
      <c r="H23" s="2"/>
    </row>
    <row r="24" spans="1:8" ht="15.75" thickBot="1" x14ac:dyDescent="0.3">
      <c r="A24" s="3" t="s">
        <v>1</v>
      </c>
      <c r="B24" s="4" t="s">
        <v>2</v>
      </c>
      <c r="C24" s="4" t="s">
        <v>3</v>
      </c>
      <c r="D24" s="4" t="s">
        <v>4</v>
      </c>
      <c r="E24" s="4" t="s">
        <v>5</v>
      </c>
      <c r="F24" s="4" t="s">
        <v>6</v>
      </c>
      <c r="G24" s="4" t="s">
        <v>7</v>
      </c>
      <c r="H24" s="4" t="s">
        <v>8</v>
      </c>
    </row>
    <row r="25" spans="1:8" ht="24.75" thickBot="1" x14ac:dyDescent="0.4">
      <c r="A25" s="3" t="s">
        <v>9</v>
      </c>
      <c r="B25" s="21">
        <v>4000</v>
      </c>
      <c r="C25" s="21">
        <v>600</v>
      </c>
      <c r="D25" s="21">
        <v>1000</v>
      </c>
      <c r="E25" s="21">
        <v>1500</v>
      </c>
      <c r="F25" s="21">
        <v>2000</v>
      </c>
      <c r="G25" s="34">
        <v>2600</v>
      </c>
      <c r="H25" s="28">
        <f>SUM(B25:G25)</f>
        <v>11700</v>
      </c>
    </row>
    <row r="26" spans="1:8" ht="24" thickBot="1" x14ac:dyDescent="0.4">
      <c r="A26" s="3" t="s">
        <v>10</v>
      </c>
      <c r="B26" s="21">
        <v>20</v>
      </c>
      <c r="C26" s="21">
        <v>19</v>
      </c>
      <c r="D26" s="21">
        <v>23</v>
      </c>
      <c r="E26" s="21">
        <v>21</v>
      </c>
      <c r="F26" s="21">
        <v>22</v>
      </c>
      <c r="G26" s="21">
        <v>23</v>
      </c>
      <c r="H26" s="28">
        <f>SUM(B26:G26)</f>
        <v>128</v>
      </c>
    </row>
    <row r="27" spans="1:8" ht="24" thickBot="1" x14ac:dyDescent="0.4">
      <c r="A27" s="3" t="s">
        <v>11</v>
      </c>
      <c r="B27" s="27">
        <f>3*B26</f>
        <v>60</v>
      </c>
      <c r="C27" s="27">
        <f t="shared" ref="C27:G27" si="0">3*C26</f>
        <v>57</v>
      </c>
      <c r="D27" s="27">
        <f t="shared" si="0"/>
        <v>69</v>
      </c>
      <c r="E27" s="27">
        <f t="shared" si="0"/>
        <v>63</v>
      </c>
      <c r="F27" s="27">
        <f t="shared" si="0"/>
        <v>66</v>
      </c>
      <c r="G27" s="27">
        <f t="shared" si="0"/>
        <v>69</v>
      </c>
      <c r="H27" s="28">
        <f>SUM(B27:G27)</f>
        <v>384</v>
      </c>
    </row>
    <row r="28" spans="1:8" ht="24.75" thickBot="1" x14ac:dyDescent="0.4">
      <c r="A28" s="7" t="s">
        <v>12</v>
      </c>
      <c r="B28" s="29">
        <f>ROUNDUP((B25-80)/B27,0)</f>
        <v>66</v>
      </c>
      <c r="C28" s="29">
        <f t="shared" ref="C28:G28" si="1">ROUNDUP(C25/C27,0)</f>
        <v>11</v>
      </c>
      <c r="D28" s="29">
        <f t="shared" si="1"/>
        <v>15</v>
      </c>
      <c r="E28" s="29">
        <f t="shared" si="1"/>
        <v>24</v>
      </c>
      <c r="F28" s="29">
        <f t="shared" si="1"/>
        <v>31</v>
      </c>
      <c r="G28" s="29">
        <f>ROUNDUP((G25+198)/G27,0)</f>
        <v>41</v>
      </c>
      <c r="H28" s="28"/>
    </row>
    <row r="29" spans="1:8" ht="24.75" thickBot="1" x14ac:dyDescent="0.4">
      <c r="A29" s="3" t="s">
        <v>13</v>
      </c>
      <c r="B29" s="27">
        <v>12</v>
      </c>
      <c r="C29" s="27">
        <f>B28</f>
        <v>66</v>
      </c>
      <c r="D29" s="27">
        <f t="shared" ref="D29:G29" si="2">C28</f>
        <v>11</v>
      </c>
      <c r="E29" s="27">
        <f t="shared" si="2"/>
        <v>15</v>
      </c>
      <c r="F29" s="27">
        <f t="shared" si="2"/>
        <v>24</v>
      </c>
      <c r="G29" s="27">
        <f t="shared" si="2"/>
        <v>31</v>
      </c>
      <c r="H29" s="28"/>
    </row>
    <row r="30" spans="1:8" ht="24" thickBot="1" x14ac:dyDescent="0.4">
      <c r="A30" s="3" t="s">
        <v>14</v>
      </c>
      <c r="B30" s="27">
        <f>IF(B28&gt;B29,B28-B29,0)</f>
        <v>54</v>
      </c>
      <c r="C30" s="27">
        <f t="shared" ref="C30:G30" si="3">IF(C28&gt;C29,C28-C29,0)</f>
        <v>0</v>
      </c>
      <c r="D30" s="27">
        <f t="shared" si="3"/>
        <v>4</v>
      </c>
      <c r="E30" s="27">
        <f t="shared" si="3"/>
        <v>9</v>
      </c>
      <c r="F30" s="27">
        <f t="shared" si="3"/>
        <v>7</v>
      </c>
      <c r="G30" s="27">
        <f t="shared" si="3"/>
        <v>10</v>
      </c>
      <c r="H30" s="28"/>
    </row>
    <row r="31" spans="1:8" ht="24" thickBot="1" x14ac:dyDescent="0.4">
      <c r="A31" s="3" t="s">
        <v>15</v>
      </c>
      <c r="B31" s="27">
        <f>IF(B29&gt;B28,B28-B29,0)</f>
        <v>0</v>
      </c>
      <c r="C31" s="27">
        <f t="shared" ref="C31:G31" si="4">IF(C29&gt;C28,C28-C29,0)</f>
        <v>-55</v>
      </c>
      <c r="D31" s="27">
        <f t="shared" si="4"/>
        <v>0</v>
      </c>
      <c r="E31" s="27">
        <f t="shared" si="4"/>
        <v>0</v>
      </c>
      <c r="F31" s="27">
        <f t="shared" si="4"/>
        <v>0</v>
      </c>
      <c r="G31" s="27">
        <f t="shared" si="4"/>
        <v>0</v>
      </c>
      <c r="H31" s="28"/>
    </row>
    <row r="32" spans="1:8" ht="24" thickBot="1" x14ac:dyDescent="0.4">
      <c r="A32" s="9" t="s">
        <v>16</v>
      </c>
      <c r="B32" s="30">
        <f>20*B28*B26</f>
        <v>26400</v>
      </c>
      <c r="C32" s="30">
        <f t="shared" ref="C32:G32" si="5">20*C28*C26</f>
        <v>4180</v>
      </c>
      <c r="D32" s="30">
        <f t="shared" si="5"/>
        <v>6900</v>
      </c>
      <c r="E32" s="30">
        <f t="shared" si="5"/>
        <v>10080</v>
      </c>
      <c r="F32" s="30">
        <f t="shared" si="5"/>
        <v>13640</v>
      </c>
      <c r="G32" s="30">
        <f t="shared" si="5"/>
        <v>18860</v>
      </c>
      <c r="H32" s="28">
        <f t="shared" ref="H31:H35" si="6">SUM(B32:G32)</f>
        <v>80060</v>
      </c>
    </row>
    <row r="33" spans="1:8" ht="24" thickBot="1" x14ac:dyDescent="0.4">
      <c r="A33" s="9" t="s">
        <v>17</v>
      </c>
      <c r="B33" s="30">
        <f>3000*B30</f>
        <v>162000</v>
      </c>
      <c r="C33" s="30">
        <f t="shared" ref="C33:G33" si="7">3000*C30</f>
        <v>0</v>
      </c>
      <c r="D33" s="30">
        <f t="shared" si="7"/>
        <v>12000</v>
      </c>
      <c r="E33" s="30">
        <f t="shared" si="7"/>
        <v>27000</v>
      </c>
      <c r="F33" s="30">
        <f t="shared" si="7"/>
        <v>21000</v>
      </c>
      <c r="G33" s="30">
        <f t="shared" si="7"/>
        <v>30000</v>
      </c>
      <c r="H33" s="28">
        <f t="shared" si="6"/>
        <v>252000</v>
      </c>
    </row>
    <row r="34" spans="1:8" ht="24" thickBot="1" x14ac:dyDescent="0.4">
      <c r="A34" s="9" t="s">
        <v>18</v>
      </c>
      <c r="B34" s="30">
        <f>5000*B31</f>
        <v>0</v>
      </c>
      <c r="C34" s="30">
        <f t="shared" ref="C34:G34" si="8">5000*C31</f>
        <v>-275000</v>
      </c>
      <c r="D34" s="30">
        <f t="shared" si="8"/>
        <v>0</v>
      </c>
      <c r="E34" s="30">
        <f t="shared" si="8"/>
        <v>0</v>
      </c>
      <c r="F34" s="30">
        <f t="shared" si="8"/>
        <v>0</v>
      </c>
      <c r="G34" s="30">
        <f t="shared" si="8"/>
        <v>0</v>
      </c>
      <c r="H34" s="28">
        <f t="shared" si="6"/>
        <v>-275000</v>
      </c>
    </row>
    <row r="35" spans="1:8" ht="24.75" thickBot="1" x14ac:dyDescent="0.4">
      <c r="A35" s="12" t="s">
        <v>19</v>
      </c>
      <c r="B35" s="31">
        <f>3*B28*B26</f>
        <v>3960</v>
      </c>
      <c r="C35" s="31">
        <f t="shared" ref="C35:G35" si="9">3*C28*C26</f>
        <v>627</v>
      </c>
      <c r="D35" s="31">
        <f t="shared" si="9"/>
        <v>1035</v>
      </c>
      <c r="E35" s="31">
        <f t="shared" si="9"/>
        <v>1512</v>
      </c>
      <c r="F35" s="31">
        <f t="shared" si="9"/>
        <v>2046</v>
      </c>
      <c r="G35" s="31">
        <f t="shared" si="9"/>
        <v>2829</v>
      </c>
      <c r="H35" s="28">
        <f t="shared" si="6"/>
        <v>12009</v>
      </c>
    </row>
    <row r="36" spans="1:8" ht="24" thickBot="1" x14ac:dyDescent="0.4">
      <c r="A36" s="3" t="s">
        <v>20</v>
      </c>
      <c r="B36" s="27"/>
      <c r="C36" s="27"/>
      <c r="D36" s="27"/>
      <c r="E36" s="27"/>
      <c r="F36" s="27"/>
      <c r="G36" s="27"/>
      <c r="H36" s="28"/>
    </row>
    <row r="37" spans="1:8" ht="24" thickBot="1" x14ac:dyDescent="0.4">
      <c r="A37" s="3" t="s">
        <v>21</v>
      </c>
      <c r="B37" s="27"/>
      <c r="C37" s="27"/>
      <c r="D37" s="27"/>
      <c r="E37" s="27"/>
      <c r="F37" s="27"/>
      <c r="G37" s="27"/>
      <c r="H37" s="28"/>
    </row>
    <row r="38" spans="1:8" ht="24" thickBot="1" x14ac:dyDescent="0.4">
      <c r="A38" s="3" t="s">
        <v>22</v>
      </c>
      <c r="B38" s="27"/>
      <c r="C38" s="27"/>
      <c r="D38" s="27"/>
      <c r="E38" s="27"/>
      <c r="F38" s="27"/>
      <c r="G38" s="27"/>
      <c r="H38" s="28"/>
    </row>
    <row r="39" spans="1:8" ht="24" thickBot="1" x14ac:dyDescent="0.4">
      <c r="A39" s="9" t="s">
        <v>23</v>
      </c>
      <c r="B39" s="30"/>
      <c r="C39" s="30"/>
      <c r="D39" s="30"/>
      <c r="E39" s="30"/>
      <c r="F39" s="30"/>
      <c r="G39" s="30"/>
      <c r="H39" s="28"/>
    </row>
    <row r="40" spans="1:8" ht="24" thickBot="1" x14ac:dyDescent="0.4">
      <c r="A40" s="9" t="s">
        <v>24</v>
      </c>
      <c r="B40" s="30"/>
      <c r="C40" s="30"/>
      <c r="D40" s="30"/>
      <c r="E40" s="30"/>
      <c r="F40" s="30"/>
      <c r="G40" s="30"/>
      <c r="H40" s="28"/>
    </row>
    <row r="41" spans="1:8" ht="24" thickBot="1" x14ac:dyDescent="0.4">
      <c r="A41" s="9" t="s">
        <v>25</v>
      </c>
      <c r="B41" s="30"/>
      <c r="C41" s="30"/>
      <c r="D41" s="30"/>
      <c r="E41" s="30"/>
      <c r="F41" s="30"/>
      <c r="G41" s="30"/>
      <c r="H41" s="28"/>
    </row>
    <row r="42" spans="1:8" ht="24" thickBot="1" x14ac:dyDescent="0.4">
      <c r="A42" s="15" t="s">
        <v>26</v>
      </c>
      <c r="B42" s="32"/>
      <c r="C42" s="32"/>
      <c r="D42" s="32"/>
      <c r="E42" s="32"/>
      <c r="F42" s="32"/>
      <c r="G42" s="32"/>
      <c r="H42" s="33"/>
    </row>
  </sheetData>
  <mergeCells count="4">
    <mergeCell ref="A6:A7"/>
    <mergeCell ref="C6:C7"/>
    <mergeCell ref="D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4B7A-B051-4FE4-B228-220C1286DCFE}">
  <dimension ref="C6:J25"/>
  <sheetViews>
    <sheetView workbookViewId="0">
      <selection activeCell="N13" sqref="N13"/>
    </sheetView>
  </sheetViews>
  <sheetFormatPr baseColWidth="10" defaultRowHeight="15" x14ac:dyDescent="0.25"/>
  <sheetData>
    <row r="6" spans="3:10" ht="24.75" thickBot="1" x14ac:dyDescent="0.4">
      <c r="C6" s="1" t="s">
        <v>0</v>
      </c>
      <c r="D6" s="2"/>
      <c r="E6" s="2"/>
      <c r="F6" s="2"/>
      <c r="G6" s="2"/>
      <c r="H6" s="2"/>
      <c r="I6" s="2"/>
      <c r="J6" s="2"/>
    </row>
    <row r="7" spans="3:10" ht="15.75" thickBot="1" x14ac:dyDescent="0.3">
      <c r="C7" s="3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</row>
    <row r="8" spans="3:10" ht="36.75" thickBot="1" x14ac:dyDescent="0.4">
      <c r="C8" s="3" t="s">
        <v>9</v>
      </c>
      <c r="D8" s="5"/>
      <c r="E8" s="5"/>
      <c r="F8" s="5"/>
      <c r="G8" s="5"/>
      <c r="H8" s="5"/>
      <c r="I8" s="5"/>
      <c r="J8" s="6"/>
    </row>
    <row r="9" spans="3:10" ht="24" thickBot="1" x14ac:dyDescent="0.4">
      <c r="C9" s="3" t="s">
        <v>10</v>
      </c>
      <c r="D9" s="5"/>
      <c r="E9" s="5"/>
      <c r="F9" s="5"/>
      <c r="G9" s="5"/>
      <c r="H9" s="5"/>
      <c r="I9" s="5"/>
      <c r="J9" s="6"/>
    </row>
    <row r="10" spans="3:10" ht="36.75" thickBot="1" x14ac:dyDescent="0.4">
      <c r="C10" s="3" t="s">
        <v>11</v>
      </c>
      <c r="D10" s="5"/>
      <c r="E10" s="5"/>
      <c r="F10" s="5"/>
      <c r="G10" s="5"/>
      <c r="H10" s="5"/>
      <c r="I10" s="5"/>
      <c r="J10" s="6"/>
    </row>
    <row r="11" spans="3:10" ht="36.75" thickBot="1" x14ac:dyDescent="0.4">
      <c r="C11" s="7" t="s">
        <v>12</v>
      </c>
      <c r="D11" s="8"/>
      <c r="E11" s="8"/>
      <c r="F11" s="8"/>
      <c r="G11" s="8"/>
      <c r="H11" s="8"/>
      <c r="I11" s="8"/>
      <c r="J11" s="6"/>
    </row>
    <row r="12" spans="3:10" ht="48.75" thickBot="1" x14ac:dyDescent="0.4">
      <c r="C12" s="3" t="s">
        <v>13</v>
      </c>
      <c r="D12" s="5"/>
      <c r="E12" s="5"/>
      <c r="F12" s="5"/>
      <c r="G12" s="5"/>
      <c r="H12" s="5"/>
      <c r="I12" s="5"/>
      <c r="J12" s="6"/>
    </row>
    <row r="13" spans="3:10" ht="36.75" thickBot="1" x14ac:dyDescent="0.4">
      <c r="C13" s="3" t="s">
        <v>14</v>
      </c>
      <c r="D13" s="5"/>
      <c r="E13" s="5"/>
      <c r="F13" s="5"/>
      <c r="G13" s="5"/>
      <c r="H13" s="5"/>
      <c r="I13" s="5"/>
      <c r="J13" s="6"/>
    </row>
    <row r="14" spans="3:10" ht="24.75" thickBot="1" x14ac:dyDescent="0.4">
      <c r="C14" s="3" t="s">
        <v>15</v>
      </c>
      <c r="D14" s="5"/>
      <c r="E14" s="5"/>
      <c r="F14" s="5"/>
      <c r="G14" s="5"/>
      <c r="H14" s="5"/>
      <c r="I14" s="5"/>
      <c r="J14" s="6"/>
    </row>
    <row r="15" spans="3:10" ht="24.75" thickBot="1" x14ac:dyDescent="0.4">
      <c r="C15" s="9" t="s">
        <v>16</v>
      </c>
      <c r="D15" s="10"/>
      <c r="E15" s="10"/>
      <c r="F15" s="10"/>
      <c r="G15" s="10"/>
      <c r="H15" s="10"/>
      <c r="I15" s="10"/>
      <c r="J15" s="11"/>
    </row>
    <row r="16" spans="3:10" ht="36.75" thickBot="1" x14ac:dyDescent="0.4">
      <c r="C16" s="9" t="s">
        <v>17</v>
      </c>
      <c r="D16" s="10"/>
      <c r="E16" s="10"/>
      <c r="F16" s="10"/>
      <c r="G16" s="10"/>
      <c r="H16" s="10"/>
      <c r="I16" s="10"/>
      <c r="J16" s="11"/>
    </row>
    <row r="17" spans="3:10" ht="24.75" thickBot="1" x14ac:dyDescent="0.4">
      <c r="C17" s="9" t="s">
        <v>18</v>
      </c>
      <c r="D17" s="10"/>
      <c r="E17" s="10"/>
      <c r="F17" s="10"/>
      <c r="G17" s="10"/>
      <c r="H17" s="10"/>
      <c r="I17" s="10"/>
      <c r="J17" s="11"/>
    </row>
    <row r="18" spans="3:10" ht="36.75" thickBot="1" x14ac:dyDescent="0.4">
      <c r="C18" s="12" t="s">
        <v>19</v>
      </c>
      <c r="D18" s="13"/>
      <c r="E18" s="13"/>
      <c r="F18" s="13"/>
      <c r="G18" s="13"/>
      <c r="H18" s="13"/>
      <c r="I18" s="13"/>
      <c r="J18" s="14"/>
    </row>
    <row r="19" spans="3:10" ht="24.75" thickBot="1" x14ac:dyDescent="0.4">
      <c r="C19" s="3" t="s">
        <v>20</v>
      </c>
      <c r="D19" s="5"/>
      <c r="E19" s="5"/>
      <c r="F19" s="5"/>
      <c r="G19" s="5"/>
      <c r="H19" s="5"/>
      <c r="I19" s="5"/>
      <c r="J19" s="6"/>
    </row>
    <row r="20" spans="3:10" ht="24.75" thickBot="1" x14ac:dyDescent="0.4">
      <c r="C20" s="3" t="s">
        <v>21</v>
      </c>
      <c r="D20" s="5"/>
      <c r="E20" s="5"/>
      <c r="F20" s="5"/>
      <c r="G20" s="5"/>
      <c r="H20" s="5"/>
      <c r="I20" s="5"/>
      <c r="J20" s="6"/>
    </row>
    <row r="21" spans="3:10" ht="24.75" thickBot="1" x14ac:dyDescent="0.4">
      <c r="C21" s="3" t="s">
        <v>22</v>
      </c>
      <c r="D21" s="5"/>
      <c r="E21" s="5"/>
      <c r="F21" s="5"/>
      <c r="G21" s="5"/>
      <c r="H21" s="5"/>
      <c r="I21" s="5"/>
      <c r="J21" s="6"/>
    </row>
    <row r="22" spans="3:10" ht="36.75" thickBot="1" x14ac:dyDescent="0.4">
      <c r="C22" s="9" t="s">
        <v>23</v>
      </c>
      <c r="D22" s="10"/>
      <c r="E22" s="10"/>
      <c r="F22" s="10"/>
      <c r="G22" s="10"/>
      <c r="H22" s="10"/>
      <c r="I22" s="10"/>
      <c r="J22" s="6"/>
    </row>
    <row r="23" spans="3:10" ht="36.75" thickBot="1" x14ac:dyDescent="0.4">
      <c r="C23" s="9" t="s">
        <v>24</v>
      </c>
      <c r="D23" s="10"/>
      <c r="E23" s="10"/>
      <c r="F23" s="10"/>
      <c r="G23" s="10"/>
      <c r="H23" s="10"/>
      <c r="I23" s="10"/>
      <c r="J23" s="6"/>
    </row>
    <row r="24" spans="3:10" ht="24.75" thickBot="1" x14ac:dyDescent="0.4">
      <c r="C24" s="9" t="s">
        <v>25</v>
      </c>
      <c r="D24" s="10"/>
      <c r="E24" s="10"/>
      <c r="F24" s="10"/>
      <c r="G24" s="10"/>
      <c r="H24" s="10"/>
      <c r="I24" s="10"/>
      <c r="J24" s="6"/>
    </row>
    <row r="25" spans="3:10" ht="24.75" thickBot="1" x14ac:dyDescent="0.4">
      <c r="C25" s="15" t="s">
        <v>26</v>
      </c>
      <c r="D25" s="16"/>
      <c r="E25" s="16"/>
      <c r="F25" s="16"/>
      <c r="G25" s="16"/>
      <c r="H25" s="16"/>
      <c r="I25" s="16"/>
      <c r="J2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3E8B-7D28-43D4-AEF9-9A6672B14C6F}">
  <dimension ref="D6:K25"/>
  <sheetViews>
    <sheetView workbookViewId="0">
      <selection activeCell="P11" sqref="P11"/>
    </sheetView>
  </sheetViews>
  <sheetFormatPr baseColWidth="10" defaultRowHeight="15" x14ac:dyDescent="0.25"/>
  <sheetData>
    <row r="6" spans="4:11" ht="24.75" thickBot="1" x14ac:dyDescent="0.4">
      <c r="D6" s="1" t="s">
        <v>0</v>
      </c>
      <c r="E6" s="2"/>
      <c r="F6" s="2"/>
      <c r="G6" s="2"/>
      <c r="H6" s="2"/>
      <c r="I6" s="2"/>
      <c r="J6" s="2"/>
      <c r="K6" s="2"/>
    </row>
    <row r="7" spans="4:11" ht="15.75" thickBot="1" x14ac:dyDescent="0.3">
      <c r="D7" s="3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</row>
    <row r="8" spans="4:11" ht="36.75" thickBot="1" x14ac:dyDescent="0.4">
      <c r="D8" s="3" t="s">
        <v>9</v>
      </c>
      <c r="E8" s="5"/>
      <c r="F8" s="5"/>
      <c r="G8" s="5"/>
      <c r="H8" s="5"/>
      <c r="I8" s="5"/>
      <c r="J8" s="5"/>
      <c r="K8" s="6"/>
    </row>
    <row r="9" spans="4:11" ht="24" thickBot="1" x14ac:dyDescent="0.4">
      <c r="D9" s="3" t="s">
        <v>10</v>
      </c>
      <c r="E9" s="5"/>
      <c r="F9" s="5"/>
      <c r="G9" s="5"/>
      <c r="H9" s="5"/>
      <c r="I9" s="5"/>
      <c r="J9" s="5"/>
      <c r="K9" s="6"/>
    </row>
    <row r="10" spans="4:11" ht="36.75" thickBot="1" x14ac:dyDescent="0.4">
      <c r="D10" s="3" t="s">
        <v>11</v>
      </c>
      <c r="E10" s="5"/>
      <c r="F10" s="5"/>
      <c r="G10" s="5"/>
      <c r="H10" s="5"/>
      <c r="I10" s="5"/>
      <c r="J10" s="5"/>
      <c r="K10" s="6"/>
    </row>
    <row r="11" spans="4:11" ht="36.75" thickBot="1" x14ac:dyDescent="0.4">
      <c r="D11" s="7" t="s">
        <v>12</v>
      </c>
      <c r="E11" s="8"/>
      <c r="F11" s="8"/>
      <c r="G11" s="8"/>
      <c r="H11" s="8"/>
      <c r="I11" s="8"/>
      <c r="J11" s="8"/>
      <c r="K11" s="6"/>
    </row>
    <row r="12" spans="4:11" ht="48.75" thickBot="1" x14ac:dyDescent="0.4">
      <c r="D12" s="3" t="s">
        <v>13</v>
      </c>
      <c r="E12" s="5"/>
      <c r="F12" s="5"/>
      <c r="G12" s="5"/>
      <c r="H12" s="5"/>
      <c r="I12" s="5"/>
      <c r="J12" s="5"/>
      <c r="K12" s="6"/>
    </row>
    <row r="13" spans="4:11" ht="36.75" thickBot="1" x14ac:dyDescent="0.4">
      <c r="D13" s="3" t="s">
        <v>14</v>
      </c>
      <c r="E13" s="5"/>
      <c r="F13" s="5"/>
      <c r="G13" s="5"/>
      <c r="H13" s="5"/>
      <c r="I13" s="5"/>
      <c r="J13" s="5"/>
      <c r="K13" s="6"/>
    </row>
    <row r="14" spans="4:11" ht="24.75" thickBot="1" x14ac:dyDescent="0.4">
      <c r="D14" s="3" t="s">
        <v>15</v>
      </c>
      <c r="E14" s="5"/>
      <c r="F14" s="5"/>
      <c r="G14" s="5"/>
      <c r="H14" s="5"/>
      <c r="I14" s="5"/>
      <c r="J14" s="5"/>
      <c r="K14" s="6"/>
    </row>
    <row r="15" spans="4:11" ht="24.75" thickBot="1" x14ac:dyDescent="0.4">
      <c r="D15" s="9" t="s">
        <v>16</v>
      </c>
      <c r="E15" s="10"/>
      <c r="F15" s="10"/>
      <c r="G15" s="10"/>
      <c r="H15" s="10"/>
      <c r="I15" s="10"/>
      <c r="J15" s="10"/>
      <c r="K15" s="11"/>
    </row>
    <row r="16" spans="4:11" ht="36.75" thickBot="1" x14ac:dyDescent="0.4">
      <c r="D16" s="9" t="s">
        <v>17</v>
      </c>
      <c r="E16" s="10"/>
      <c r="F16" s="10"/>
      <c r="G16" s="10"/>
      <c r="H16" s="10"/>
      <c r="I16" s="10"/>
      <c r="J16" s="10"/>
      <c r="K16" s="11"/>
    </row>
    <row r="17" spans="4:11" ht="24.75" thickBot="1" x14ac:dyDescent="0.4">
      <c r="D17" s="9" t="s">
        <v>18</v>
      </c>
      <c r="E17" s="10"/>
      <c r="F17" s="10"/>
      <c r="G17" s="10"/>
      <c r="H17" s="10"/>
      <c r="I17" s="10"/>
      <c r="J17" s="10"/>
      <c r="K17" s="11"/>
    </row>
    <row r="18" spans="4:11" ht="36.75" thickBot="1" x14ac:dyDescent="0.4">
      <c r="D18" s="12" t="s">
        <v>19</v>
      </c>
      <c r="E18" s="13"/>
      <c r="F18" s="13"/>
      <c r="G18" s="13"/>
      <c r="H18" s="13"/>
      <c r="I18" s="13"/>
      <c r="J18" s="13"/>
      <c r="K18" s="14"/>
    </row>
    <row r="19" spans="4:11" ht="24.75" thickBot="1" x14ac:dyDescent="0.4">
      <c r="D19" s="3" t="s">
        <v>20</v>
      </c>
      <c r="E19" s="5"/>
      <c r="F19" s="5"/>
      <c r="G19" s="5"/>
      <c r="H19" s="5"/>
      <c r="I19" s="5"/>
      <c r="J19" s="5"/>
      <c r="K19" s="6"/>
    </row>
    <row r="20" spans="4:11" ht="24.75" thickBot="1" x14ac:dyDescent="0.4">
      <c r="D20" s="3" t="s">
        <v>21</v>
      </c>
      <c r="E20" s="5"/>
      <c r="F20" s="5"/>
      <c r="G20" s="5"/>
      <c r="H20" s="5"/>
      <c r="I20" s="5"/>
      <c r="J20" s="5"/>
      <c r="K20" s="6"/>
    </row>
    <row r="21" spans="4:11" ht="24.75" thickBot="1" x14ac:dyDescent="0.4">
      <c r="D21" s="3" t="s">
        <v>22</v>
      </c>
      <c r="E21" s="5"/>
      <c r="F21" s="5"/>
      <c r="G21" s="5"/>
      <c r="H21" s="5"/>
      <c r="I21" s="5"/>
      <c r="J21" s="5"/>
      <c r="K21" s="6"/>
    </row>
    <row r="22" spans="4:11" ht="36.75" thickBot="1" x14ac:dyDescent="0.4">
      <c r="D22" s="9" t="s">
        <v>23</v>
      </c>
      <c r="E22" s="10"/>
      <c r="F22" s="10"/>
      <c r="G22" s="10"/>
      <c r="H22" s="10"/>
      <c r="I22" s="10"/>
      <c r="J22" s="10"/>
      <c r="K22" s="6"/>
    </row>
    <row r="23" spans="4:11" ht="36.75" thickBot="1" x14ac:dyDescent="0.4">
      <c r="D23" s="9" t="s">
        <v>24</v>
      </c>
      <c r="E23" s="10"/>
      <c r="F23" s="10"/>
      <c r="G23" s="10"/>
      <c r="H23" s="10"/>
      <c r="I23" s="10"/>
      <c r="J23" s="10"/>
      <c r="K23" s="6"/>
    </row>
    <row r="24" spans="4:11" ht="24.75" thickBot="1" x14ac:dyDescent="0.4">
      <c r="D24" s="9" t="s">
        <v>25</v>
      </c>
      <c r="E24" s="10"/>
      <c r="F24" s="10"/>
      <c r="G24" s="10"/>
      <c r="H24" s="10"/>
      <c r="I24" s="10"/>
      <c r="J24" s="10"/>
      <c r="K24" s="6"/>
    </row>
    <row r="25" spans="4:11" ht="24.75" thickBot="1" x14ac:dyDescent="0.4">
      <c r="D25" s="15" t="s">
        <v>26</v>
      </c>
      <c r="E25" s="16"/>
      <c r="F25" s="16"/>
      <c r="G25" s="16"/>
      <c r="H25" s="16"/>
      <c r="I25" s="16"/>
      <c r="J25" s="16"/>
      <c r="K2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adaptacion</vt:lpstr>
      <vt:lpstr>nivelacion</vt:lpstr>
      <vt:lpstr>mixta</vt:lpstr>
    </vt:vector>
  </TitlesOfParts>
  <Company>Universidad Tecnológica Metropolitana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316-PROFE</dc:creator>
  <cp:lastModifiedBy>Lenovo Ing-Com</cp:lastModifiedBy>
  <dcterms:created xsi:type="dcterms:W3CDTF">2022-06-30T13:42:21Z</dcterms:created>
  <dcterms:modified xsi:type="dcterms:W3CDTF">2022-06-30T15:06:35Z</dcterms:modified>
</cp:coreProperties>
</file>