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HYPERLINK("https://www.youtube.com/watch?v=gzksqQDI_kE", "Video")</f>
        <v/>
      </c>
      <c r="B2" t="inlineStr">
        <is>
          <t>1:12</t>
        </is>
      </c>
      <c r="C2" t="inlineStr">
        <is>
          <t>There isn't really any doubt about the evidence
behind the consensus that says we have contributed</t>
        </is>
      </c>
      <c r="D2">
        <f>HYPERLINK("https://www.youtube.com/watch?v=gzksqQDI_kE&amp;t=72s", "Go to time")</f>
        <v/>
      </c>
    </row>
    <row r="3">
      <c r="A3">
        <f>HYPERLINK("https://www.youtube.com/watch?v=veCaAoDalpU", "Video")</f>
        <v/>
      </c>
      <c r="B3" t="inlineStr">
        <is>
          <t>4:56</t>
        </is>
      </c>
      <c r="C3" t="inlineStr">
        <is>
          <t>know the main stream and the consensus</t>
        </is>
      </c>
      <c r="D3">
        <f>HYPERLINK("https://www.youtube.com/watch?v=veCaAoDalpU&amp;t=296s", "Go to time")</f>
        <v/>
      </c>
    </row>
    <row r="4">
      <c r="A4">
        <f>HYPERLINK("https://www.youtube.com/watch?v=-F6ZCx37JaQ", "Video")</f>
        <v/>
      </c>
      <c r="B4" t="inlineStr">
        <is>
          <t>9:36</t>
        </is>
      </c>
      <c r="C4" t="inlineStr">
        <is>
          <t>a consensus, we just have to win.</t>
        </is>
      </c>
      <c r="D4">
        <f>HYPERLINK("https://www.youtube.com/watch?v=-F6ZCx37JaQ&amp;t=576s", "Go to time")</f>
        <v/>
      </c>
    </row>
    <row r="5">
      <c r="A5">
        <f>HYPERLINK("https://www.youtube.com/watch?v=_U6mIdVqktk", "Video")</f>
        <v/>
      </c>
      <c r="B5" t="inlineStr">
        <is>
          <t>1:52</t>
        </is>
      </c>
      <c r="C5" t="inlineStr">
        <is>
          <t>were leaders who need
consensus to conserve power.</t>
        </is>
      </c>
      <c r="D5">
        <f>HYPERLINK("https://www.youtube.com/watch?v=_U6mIdVqktk&amp;t=112s", "Go to time")</f>
        <v/>
      </c>
    </row>
    <row r="6">
      <c r="A6">
        <f>HYPERLINK("https://www.youtube.com/watch?v=_U6mIdVqktk", "Video")</f>
        <v/>
      </c>
      <c r="B6" t="inlineStr">
        <is>
          <t>2:12</t>
        </is>
      </c>
      <c r="C6" t="inlineStr">
        <is>
          <t>on the consensus of
the people that he led.</t>
        </is>
      </c>
      <c r="D6">
        <f>HYPERLINK("https://www.youtube.com/watch?v=_U6mIdVqktk&amp;t=132s", "Go to time")</f>
        <v/>
      </c>
    </row>
    <row r="7">
      <c r="A7">
        <f>HYPERLINK("https://www.youtube.com/watch?v=_U6mIdVqktk", "Video")</f>
        <v/>
      </c>
      <c r="B7" t="inlineStr">
        <is>
          <t>2:22</t>
        </is>
      </c>
      <c r="C7" t="inlineStr">
        <is>
          <t>and it looked like this represented some kind of consensus,</t>
        </is>
      </c>
      <c r="D7">
        <f>HYPERLINK("https://www.youtube.com/watch?v=_U6mIdVqktk&amp;t=142s", "Go to time")</f>
        <v/>
      </c>
    </row>
    <row r="8">
      <c r="A8">
        <f>HYPERLINK("https://www.youtube.com/watch?v=_U6mIdVqktk", "Video")</f>
        <v/>
      </c>
      <c r="B8" t="inlineStr">
        <is>
          <t>2:44</t>
        </is>
      </c>
      <c r="C8" t="inlineStr">
        <is>
          <t>the real consensus was
with the opposition,</t>
        </is>
      </c>
      <c r="D8">
        <f>HYPERLINK("https://www.youtube.com/watch?v=_U6mIdVqktk&amp;t=164s", "Go to time")</f>
        <v/>
      </c>
    </row>
    <row r="9">
      <c r="A9">
        <f>HYPERLINK("https://www.youtube.com/watch?v=OMmmtFIKBCY", "Video")</f>
        <v/>
      </c>
      <c r="B9" t="inlineStr">
        <is>
          <t>2:00</t>
        </is>
      </c>
      <c r="C9" t="inlineStr">
        <is>
          <t>you can, in aggregate, come to consensus or
decisions together or conclusions around the</t>
        </is>
      </c>
      <c r="D9">
        <f>HYPERLINK("https://www.youtube.com/watch?v=OMmmtFIKBCY&amp;t=120s", "Go to time")</f>
        <v/>
      </c>
    </row>
    <row r="10">
      <c r="A10">
        <f>HYPERLINK("https://www.youtube.com/watch?v=uh_gGQ9s5_Q", "Video")</f>
        <v/>
      </c>
      <c r="B10" t="inlineStr">
        <is>
          <t>3:40</t>
        </is>
      </c>
      <c r="C10" t="inlineStr">
        <is>
          <t>And then in many people’s opinion, in order
to fight abortion, to get a consensus and</t>
        </is>
      </c>
      <c r="D10">
        <f>HYPERLINK("https://www.youtube.com/watch?v=uh_gGQ9s5_Q&amp;t=220s", "Go to time")</f>
        <v/>
      </c>
    </row>
    <row r="11">
      <c r="A11">
        <f>HYPERLINK("https://www.youtube.com/watch?v=Vnf3-73_5y0", "Video")</f>
        <v/>
      </c>
      <c r="B11" t="inlineStr">
        <is>
          <t>0:19</t>
        </is>
      </c>
      <c r="C11" t="inlineStr">
        <is>
          <t>answers I think the consensus is that</t>
        </is>
      </c>
      <c r="D11">
        <f>HYPERLINK("https://www.youtube.com/watch?v=Vnf3-73_5y0&amp;t=19s", "Go to time")</f>
        <v/>
      </c>
    </row>
    <row r="12">
      <c r="A12">
        <f>HYPERLINK("https://www.youtube.com/watch?v=yfLOtaL0KEc", "Video")</f>
        <v/>
      </c>
      <c r="B12" t="inlineStr">
        <is>
          <t>0:54</t>
        </is>
      </c>
      <c r="C12" t="inlineStr">
        <is>
          <t>Our brains, though, mistake
the loud crowd for consensus,</t>
        </is>
      </c>
      <c r="D12">
        <f>HYPERLINK("https://www.youtube.com/watch?v=yfLOtaL0KEc&amp;t=54s", "Go to time")</f>
        <v/>
      </c>
    </row>
    <row r="13">
      <c r="A13">
        <f>HYPERLINK("https://www.youtube.com/watch?v=O9sLCp2Jq74", "Video")</f>
        <v/>
      </c>
      <c r="B13" t="inlineStr">
        <is>
          <t>0:15</t>
        </is>
      </c>
      <c r="C13" t="inlineStr">
        <is>
          <t>There's no shared consensus
around what AGI is-</t>
        </is>
      </c>
      <c r="D13">
        <f>HYPERLINK("https://www.youtube.com/watch?v=O9sLCp2Jq74&amp;t=15s", "Go to time")</f>
        <v/>
      </c>
    </row>
    <row r="14">
      <c r="A14">
        <f>HYPERLINK("https://www.youtube.com/watch?v=O9sLCp2Jq74", "Video")</f>
        <v/>
      </c>
      <c r="B14" t="inlineStr">
        <is>
          <t>0:18</t>
        </is>
      </c>
      <c r="C14" t="inlineStr">
        <is>
          <t>and of course there's no consensus around</t>
        </is>
      </c>
      <c r="D14">
        <f>HYPERLINK("https://www.youtube.com/watch?v=O9sLCp2Jq74&amp;t=18s", "Go to time")</f>
        <v/>
      </c>
    </row>
    <row r="15">
      <c r="A15">
        <f>HYPERLINK("https://www.youtube.com/watch?v=O9sLCp2Jq74", "Video")</f>
        <v/>
      </c>
      <c r="B15" t="inlineStr">
        <is>
          <t>26:54</t>
        </is>
      </c>
      <c r="C15" t="inlineStr">
        <is>
          <t>There's no shared consensus
around what AGI is</t>
        </is>
      </c>
      <c r="D15">
        <f>HYPERLINK("https://www.youtube.com/watch?v=O9sLCp2Jq74&amp;t=1614s", "Go to time")</f>
        <v/>
      </c>
    </row>
    <row r="16">
      <c r="A16">
        <f>HYPERLINK("https://www.youtube.com/watch?v=O9sLCp2Jq74", "Video")</f>
        <v/>
      </c>
      <c r="B16" t="inlineStr">
        <is>
          <t>26:57</t>
        </is>
      </c>
      <c r="C16" t="inlineStr">
        <is>
          <t>and of course there's no consensus around</t>
        </is>
      </c>
      <c r="D16">
        <f>HYPERLINK("https://www.youtube.com/watch?v=O9sLCp2Jq74&amp;t=1617s", "Go to time")</f>
        <v/>
      </c>
    </row>
    <row r="17">
      <c r="A17">
        <f>HYPERLINK("https://www.youtube.com/watch?v=O9sLCp2Jq74", "Video")</f>
        <v/>
      </c>
      <c r="B17" t="inlineStr">
        <is>
          <t>39:40</t>
        </is>
      </c>
      <c r="C17" t="inlineStr">
        <is>
          <t>and a consensus forms around whether</t>
        </is>
      </c>
      <c r="D17">
        <f>HYPERLINK("https://www.youtube.com/watch?v=O9sLCp2Jq74&amp;t=2380s", "Go to time")</f>
        <v/>
      </c>
    </row>
    <row r="18">
      <c r="A18">
        <f>HYPERLINK("https://www.youtube.com/watch?v=HOWk_0Z01Oc", "Video")</f>
        <v/>
      </c>
      <c r="B18" t="inlineStr">
        <is>
          <t>0:27</t>
        </is>
      </c>
      <c r="C18" t="inlineStr">
        <is>
          <t>consensus</t>
        </is>
      </c>
      <c r="D18">
        <f>HYPERLINK("https://www.youtube.com/watch?v=HOWk_0Z01Oc&amp;t=27s", "Go to time")</f>
        <v/>
      </c>
    </row>
    <row r="19">
      <c r="A19">
        <f>HYPERLINK("https://www.youtube.com/watch?v=24459I3Gkf8", "Video")</f>
        <v/>
      </c>
      <c r="B19" t="inlineStr">
        <is>
          <t>3:31</t>
        </is>
      </c>
      <c r="C19" t="inlineStr">
        <is>
          <t>I think that there is an emerging consensus
amongst voters that the economy is not working</t>
        </is>
      </c>
      <c r="D19">
        <f>HYPERLINK("https://www.youtube.com/watch?v=24459I3Gkf8&amp;t=211s", "Go to time")</f>
        <v/>
      </c>
    </row>
    <row r="20">
      <c r="A20">
        <f>HYPERLINK("https://www.youtube.com/watch?v=24459I3Gkf8", "Video")</f>
        <v/>
      </c>
      <c r="B20" t="inlineStr">
        <is>
          <t>4:48</t>
        </is>
      </c>
      <c r="C20" t="inlineStr">
        <is>
          <t>at least bipartisan dialogue if not consensus
on a way to reboot the American dream and</t>
        </is>
      </c>
      <c r="D20">
        <f>HYPERLINK("https://www.youtube.com/watch?v=24459I3Gkf8&amp;t=288s", "Go to time")</f>
        <v/>
      </c>
    </row>
    <row r="21">
      <c r="A21">
        <f>HYPERLINK("https://www.youtube.com/watch?v=UvPJUy3mFl4", "Video")</f>
        <v/>
      </c>
      <c r="B21" t="inlineStr">
        <is>
          <t>1:11</t>
        </is>
      </c>
      <c r="C21" t="inlineStr">
        <is>
          <t>consensus is a new positive role model</t>
        </is>
      </c>
      <c r="D21">
        <f>HYPERLINK("https://www.youtube.com/watch?v=UvPJUy3mFl4&amp;t=71s", "Go to time")</f>
        <v/>
      </c>
    </row>
    <row r="22">
      <c r="A22">
        <f>HYPERLINK("https://www.youtube.com/watch?v=9qGcelNEf2A", "Video")</f>
        <v/>
      </c>
      <c r="B22" t="inlineStr">
        <is>
          <t>6:34</t>
        </is>
      </c>
      <c r="C22" t="inlineStr">
        <is>
          <t>and there is definitely no consensus</t>
        </is>
      </c>
      <c r="D22">
        <f>HYPERLINK("https://www.youtube.com/watch?v=9qGcelNEf2A&amp;t=394s", "Go to time")</f>
        <v/>
      </c>
    </row>
    <row r="23">
      <c r="A23">
        <f>HYPERLINK("https://www.youtube.com/watch?v=MYrDlJjIUuo", "Video")</f>
        <v/>
      </c>
      <c r="B23" t="inlineStr">
        <is>
          <t>3:50</t>
        </is>
      </c>
      <c r="C23" t="inlineStr">
        <is>
          <t>and the consensus and the
science says that it is,</t>
        </is>
      </c>
      <c r="D23">
        <f>HYPERLINK("https://www.youtube.com/watch?v=MYrDlJjIUuo&amp;t=230s", "Go to time")</f>
        <v/>
      </c>
    </row>
    <row r="24">
      <c r="A24">
        <f>HYPERLINK("https://www.youtube.com/watch?v=ZlTAghiVTfI", "Video")</f>
        <v/>
      </c>
      <c r="B24" t="inlineStr">
        <is>
          <t>1:21</t>
        </is>
      </c>
      <c r="C24" t="inlineStr">
        <is>
          <t>social consensus on the Badness of</t>
        </is>
      </c>
      <c r="D24">
        <f>HYPERLINK("https://www.youtube.com/watch?v=ZlTAghiVTfI&amp;t=81s", "Go to time")</f>
        <v/>
      </c>
    </row>
    <row r="25">
      <c r="A25">
        <f>HYPERLINK("https://www.youtube.com/watch?v=KuqSHi-yXAI", "Video")</f>
        <v/>
      </c>
      <c r="B25" t="inlineStr">
        <is>
          <t>8:09</t>
        </is>
      </c>
      <c r="C25" t="inlineStr">
        <is>
          <t>were leaders who need
consensus to conserve power.</t>
        </is>
      </c>
      <c r="D25">
        <f>HYPERLINK("https://www.youtube.com/watch?v=KuqSHi-yXAI&amp;t=489s", "Go to time")</f>
        <v/>
      </c>
    </row>
    <row r="26">
      <c r="A26">
        <f>HYPERLINK("https://www.youtube.com/watch?v=KuqSHi-yXAI", "Video")</f>
        <v/>
      </c>
      <c r="B26" t="inlineStr">
        <is>
          <t>8:29</t>
        </is>
      </c>
      <c r="C26" t="inlineStr">
        <is>
          <t>on the consensus of
the people that he led.</t>
        </is>
      </c>
      <c r="D26">
        <f>HYPERLINK("https://www.youtube.com/watch?v=KuqSHi-yXAI&amp;t=509s", "Go to time")</f>
        <v/>
      </c>
    </row>
    <row r="27">
      <c r="A27">
        <f>HYPERLINK("https://www.youtube.com/watch?v=KuqSHi-yXAI", "Video")</f>
        <v/>
      </c>
      <c r="B27" t="inlineStr">
        <is>
          <t>8:38</t>
        </is>
      </c>
      <c r="C27" t="inlineStr">
        <is>
          <t>and it looked like this represented some kind of consensus,</t>
        </is>
      </c>
      <c r="D27">
        <f>HYPERLINK("https://www.youtube.com/watch?v=KuqSHi-yXAI&amp;t=518s", "Go to time")</f>
        <v/>
      </c>
    </row>
    <row r="28">
      <c r="A28">
        <f>HYPERLINK("https://www.youtube.com/watch?v=KuqSHi-yXAI", "Video")</f>
        <v/>
      </c>
      <c r="B28" t="inlineStr">
        <is>
          <t>9:01</t>
        </is>
      </c>
      <c r="C28" t="inlineStr">
        <is>
          <t>the real consensus was
with the opposition,</t>
        </is>
      </c>
      <c r="D28">
        <f>HYPERLINK("https://www.youtube.com/watch?v=KuqSHi-yXAI&amp;t=541s", "Go to time")</f>
        <v/>
      </c>
    </row>
    <row r="29">
      <c r="A29">
        <f>HYPERLINK("https://www.youtube.com/watch?v=3b5ZxVo_5II", "Video")</f>
        <v/>
      </c>
      <c r="B29" t="inlineStr">
        <is>
          <t>6:19</t>
        </is>
      </c>
      <c r="C29" t="inlineStr">
        <is>
          <t>don't have that consensus anymore about</t>
        </is>
      </c>
      <c r="D29">
        <f>HYPERLINK("https://www.youtube.com/watch?v=3b5ZxVo_5II&amp;t=379s", "Go to time")</f>
        <v/>
      </c>
    </row>
    <row r="30">
      <c r="A30">
        <f>HYPERLINK("https://www.youtube.com/watch?v=DxSO2MlCDuM", "Video")</f>
        <v/>
      </c>
      <c r="B30" t="inlineStr">
        <is>
          <t>2:47</t>
        </is>
      </c>
      <c r="C30" t="inlineStr">
        <is>
          <t>International consensus some kind of</t>
        </is>
      </c>
      <c r="D30">
        <f>HYPERLINK("https://www.youtube.com/watch?v=DxSO2MlCDuM&amp;t=167s", "Go to time")</f>
        <v/>
      </c>
    </row>
    <row r="31">
      <c r="A31">
        <f>HYPERLINK("https://www.youtube.com/watch?v=0GS2rxROcPo", "Video")</f>
        <v/>
      </c>
      <c r="B31" t="inlineStr">
        <is>
          <t>2:11</t>
        </is>
      </c>
      <c r="C31" t="inlineStr">
        <is>
          <t>There've been about 20,000 or so papers written
about consciousness and no consensus.</t>
        </is>
      </c>
      <c r="D31">
        <f>HYPERLINK("https://www.youtube.com/watch?v=0GS2rxROcPo&amp;t=131s", "Go to time")</f>
        <v/>
      </c>
    </row>
    <row r="32">
      <c r="A32">
        <f>HYPERLINK("https://www.youtube.com/watch?v=h95vnK6ok4M", "Video")</f>
        <v/>
      </c>
      <c r="B32" t="inlineStr">
        <is>
          <t>0:29</t>
        </is>
      </c>
      <c r="C32" t="inlineStr">
        <is>
          <t>the political consensus that we've had</t>
        </is>
      </c>
      <c r="D32">
        <f>HYPERLINK("https://www.youtube.com/watch?v=h95vnK6ok4M&amp;t=29s", "Go to time")</f>
        <v/>
      </c>
    </row>
    <row r="33">
      <c r="A33">
        <f>HYPERLINK("https://www.youtube.com/watch?v=eHCOuqrZx18", "Video")</f>
        <v/>
      </c>
      <c r="B33" t="inlineStr">
        <is>
          <t>9:37</t>
        </is>
      </c>
      <c r="C33" t="inlineStr">
        <is>
          <t>It lets the policy be set by consensus and 
software. So Bitcoin basically has found a way,</t>
        </is>
      </c>
      <c r="D33">
        <f>HYPERLINK("https://www.youtube.com/watch?v=eHCOuqrZx18&amp;t=577s", "Go to time")</f>
        <v/>
      </c>
    </row>
    <row r="34">
      <c r="A34">
        <f>HYPERLINK("https://www.youtube.com/watch?v=nP2swgDVl5M", "Video")</f>
        <v/>
      </c>
      <c r="B34" t="inlineStr">
        <is>
          <t>3:47</t>
        </is>
      </c>
      <c r="C34" t="inlineStr">
        <is>
          <t>and there's no consensus
on this in the sciences,</t>
        </is>
      </c>
      <c r="D34">
        <f>HYPERLINK("https://www.youtube.com/watch?v=nP2swgDVl5M&amp;t=227s", "Go to time")</f>
        <v/>
      </c>
    </row>
    <row r="35">
      <c r="A35">
        <f>HYPERLINK("https://www.youtube.com/watch?v=rd8VHbIYqRs", "Video")</f>
        <v/>
      </c>
      <c r="B35" t="inlineStr">
        <is>
          <t>0:07</t>
        </is>
      </c>
      <c r="C35" t="inlineStr">
        <is>
          <t>You just have to adhere 
to consensus.</t>
        </is>
      </c>
      <c r="D35">
        <f>HYPERLINK("https://www.youtube.com/watch?v=rd8VHbIYqRs&amp;t=7s", "Go to time")</f>
        <v/>
      </c>
    </row>
    <row r="36">
      <c r="A36">
        <f>HYPERLINK("https://www.youtube.com/watch?v=rd8VHbIYqRs", "Video")</f>
        <v/>
      </c>
      <c r="B36" t="inlineStr">
        <is>
          <t>0:17</t>
        </is>
      </c>
      <c r="C36" t="inlineStr">
        <is>
          <t>that do not reflect 
public consensus.</t>
        </is>
      </c>
      <c r="D36">
        <f>HYPERLINK("https://www.youtube.com/watch?v=rd8VHbIYqRs&amp;t=17s", "Go to time")</f>
        <v/>
      </c>
    </row>
    <row r="37">
      <c r="A37">
        <f>HYPERLINK("https://www.youtube.com/watch?v=rd8VHbIYqRs", "Video")</f>
        <v/>
      </c>
      <c r="B37" t="inlineStr">
        <is>
          <t>0:29</t>
        </is>
      </c>
      <c r="C37" t="inlineStr">
        <is>
          <t>Cultural norms are essentially
group consensus at scale.</t>
        </is>
      </c>
      <c r="D37">
        <f>HYPERLINK("https://www.youtube.com/watch?v=rd8VHbIYqRs&amp;t=29s", "Go to time")</f>
        <v/>
      </c>
    </row>
    <row r="38">
      <c r="A38">
        <f>HYPERLINK("https://www.youtube.com/watch?v=rd8VHbIYqRs", "Video")</f>
        <v/>
      </c>
      <c r="B38" t="inlineStr">
        <is>
          <t>1:43</t>
        </is>
      </c>
      <c r="C38" t="inlineStr">
        <is>
          <t>the prior generation's group
consensus, not our own.</t>
        </is>
      </c>
      <c r="D38">
        <f>HYPERLINK("https://www.youtube.com/watch?v=rd8VHbIYqRs&amp;t=103s", "Go to time")</f>
        <v/>
      </c>
    </row>
    <row r="39">
      <c r="A39">
        <f>HYPERLINK("https://www.youtube.com/watch?v=rd8VHbIYqRs", "Video")</f>
        <v/>
      </c>
      <c r="B39" t="inlineStr">
        <is>
          <t>1:51</t>
        </is>
      </c>
      <c r="C39" t="inlineStr">
        <is>
          <t>we just assume that 
this group consensus</t>
        </is>
      </c>
      <c r="D39">
        <f>HYPERLINK("https://www.youtube.com/watch?v=rd8VHbIYqRs&amp;t=111s", "Go to time")</f>
        <v/>
      </c>
    </row>
    <row r="40">
      <c r="A40">
        <f>HYPERLINK("https://www.youtube.com/watch?v=-PBWpPImWik", "Video")</f>
        <v/>
      </c>
      <c r="B40" t="inlineStr">
        <is>
          <t>3:22</t>
        </is>
      </c>
      <c r="C40" t="inlineStr">
        <is>
          <t>the consensus for markets and capitalism</t>
        </is>
      </c>
      <c r="D40">
        <f>HYPERLINK("https://www.youtube.com/watch?v=-PBWpPImWik&amp;t=202s", "Go to time")</f>
        <v/>
      </c>
    </row>
    <row r="41">
      <c r="A41">
        <f>HYPERLINK("https://www.youtube.com/watch?v=Xr7XSYCTqd8", "Video")</f>
        <v/>
      </c>
      <c r="B41" t="inlineStr">
        <is>
          <t>2:16</t>
        </is>
      </c>
      <c r="C41" t="inlineStr">
        <is>
          <t>consensus throughout most of the 20th</t>
        </is>
      </c>
      <c r="D41">
        <f>HYPERLINK("https://www.youtube.com/watch?v=Xr7XSYCTqd8&amp;t=136s", "Go to time")</f>
        <v/>
      </c>
    </row>
    <row r="42">
      <c r="A42">
        <f>HYPERLINK("https://www.youtube.com/watch?v=ZhIG5vcyUvI", "Video")</f>
        <v/>
      </c>
      <c r="B42" t="inlineStr">
        <is>
          <t>3:05</t>
        </is>
      </c>
      <c r="C42" t="inlineStr">
        <is>
          <t>Unity for the sake of
unity is false consensus.</t>
        </is>
      </c>
      <c r="D42">
        <f>HYPERLINK("https://www.youtube.com/watch?v=ZhIG5vcyUvI&amp;t=185s", "Go to time")</f>
        <v/>
      </c>
    </row>
    <row r="43">
      <c r="A43">
        <f>HYPERLINK("https://www.youtube.com/watch?v=Bas2Dw4lcfM", "Video")</f>
        <v/>
      </c>
      <c r="B43" t="inlineStr">
        <is>
          <t>0:32</t>
        </is>
      </c>
      <c r="C43" t="inlineStr">
        <is>
          <t>value of a consensus future flow of cash</t>
        </is>
      </c>
      <c r="D43">
        <f>HYPERLINK("https://www.youtube.com/watch?v=Bas2Dw4lcfM&amp;t=32s", "Go to time")</f>
        <v/>
      </c>
    </row>
    <row r="44">
      <c r="A44">
        <f>HYPERLINK("https://www.youtube.com/watch?v=VbbPdXBg8I0", "Video")</f>
        <v/>
      </c>
      <c r="B44" t="inlineStr">
        <is>
          <t>0:39</t>
        </is>
      </c>
      <c r="C44" t="inlineStr">
        <is>
          <t>and distracts us from the
surprising amount of consensus</t>
        </is>
      </c>
      <c r="D44">
        <f>HYPERLINK("https://www.youtube.com/watch?v=VbbPdXBg8I0&amp;t=39s", "Go to time")</f>
        <v/>
      </c>
    </row>
    <row r="45">
      <c r="A45">
        <f>HYPERLINK("https://www.youtube.com/watch?v=O-hMTipQ5WA", "Video")</f>
        <v/>
      </c>
      <c r="B45" t="inlineStr">
        <is>
          <t>2:13</t>
        </is>
      </c>
      <c r="C45" t="inlineStr">
        <is>
          <t>able to come to consensus with them at</t>
        </is>
      </c>
      <c r="D45">
        <f>HYPERLINK("https://www.youtube.com/watch?v=O-hMTipQ5WA&amp;t=133s", "Go to time")</f>
        <v/>
      </c>
    </row>
    <row r="46">
      <c r="A46">
        <f>HYPERLINK("https://www.youtube.com/watch?v=n3jY3WT6b_k", "Video")</f>
        <v/>
      </c>
      <c r="B46" t="inlineStr">
        <is>
          <t>2:11</t>
        </is>
      </c>
      <c r="C46" t="inlineStr">
        <is>
          <t>to some kind of consensus and agreement</t>
        </is>
      </c>
      <c r="D46">
        <f>HYPERLINK("https://www.youtube.com/watch?v=n3jY3WT6b_k&amp;t=131s", "Go to time")</f>
        <v/>
      </c>
    </row>
    <row r="47">
      <c r="A47">
        <f>HYPERLINK("https://www.youtube.com/watch?v=5vzymaIabWI", "Video")</f>
        <v/>
      </c>
      <c r="B47" t="inlineStr">
        <is>
          <t>3:32</t>
        </is>
      </c>
      <c r="C47" t="inlineStr">
        <is>
          <t>There's no consensus.</t>
        </is>
      </c>
      <c r="D47">
        <f>HYPERLINK("https://www.youtube.com/watch?v=5vzymaIabWI&amp;t=212s", "Go to time")</f>
        <v/>
      </c>
    </row>
    <row r="48">
      <c r="A48">
        <f>HYPERLINK("https://www.youtube.com/watch?v=cILPoUtuDbQ", "Video")</f>
        <v/>
      </c>
      <c r="B48" t="inlineStr">
        <is>
          <t>2:17</t>
        </is>
      </c>
      <c r="C48" t="inlineStr">
        <is>
          <t>Another principle is consensus or what we
call, social proof.</t>
        </is>
      </c>
      <c r="D48">
        <f>HYPERLINK("https://www.youtube.com/watch?v=cILPoUtuDbQ&amp;t=137s", "Go to time")</f>
        <v/>
      </c>
    </row>
    <row r="49">
      <c r="A49">
        <f>HYPERLINK("https://www.youtube.com/watch?v=cILPoUtuDbQ", "Video")</f>
        <v/>
      </c>
      <c r="B49" t="inlineStr">
        <is>
          <t>3:00</t>
        </is>
      </c>
      <c r="C49" t="inlineStr">
        <is>
          <t>We added a different sign based on the principle
of consensus that people want to do what everybody</t>
        </is>
      </c>
      <c r="D49">
        <f>HYPERLINK("https://www.youtube.com/watch?v=cILPoUtuDbQ&amp;t=180s", "Go to time")</f>
        <v/>
      </c>
    </row>
    <row r="50">
      <c r="A50">
        <f>HYPERLINK("https://www.youtube.com/watch?v=1RvoH_nJUDk", "Video")</f>
        <v/>
      </c>
      <c r="B50" t="inlineStr">
        <is>
          <t>0:36</t>
        </is>
      </c>
      <c r="C50" t="inlineStr">
        <is>
          <t>historical consensus is slowly shifting. It’s 
far too dangerous right now for people to</t>
        </is>
      </c>
      <c r="D50">
        <f>HYPERLINK("https://www.youtube.com/watch?v=1RvoH_nJUDk&amp;t=36s", "Go to time")</f>
        <v/>
      </c>
    </row>
    <row r="51">
      <c r="A51">
        <f>HYPERLINK("https://www.youtube.com/watch?v=S33V-WPbFfM", "Video")</f>
        <v/>
      </c>
      <c r="B51" t="inlineStr">
        <is>
          <t>1:39</t>
        </is>
      </c>
      <c r="C51" t="inlineStr">
        <is>
          <t>The first is that I think that there's worldwide
consensus that teachers should be paid more.</t>
        </is>
      </c>
      <c r="D51">
        <f>HYPERLINK("https://www.youtube.com/watch?v=S33V-WPbFfM&amp;t=99s", "Go to time")</f>
        <v/>
      </c>
    </row>
    <row r="52">
      <c r="A52">
        <f>HYPERLINK("https://www.youtube.com/watch?v=Nks1Iq8NX0U", "Video")</f>
        <v/>
      </c>
      <c r="B52" t="inlineStr">
        <is>
          <t>9:59</t>
        </is>
      </c>
      <c r="C52" t="inlineStr">
        <is>
          <t>even International consensus that exists</t>
        </is>
      </c>
      <c r="D52">
        <f>HYPERLINK("https://www.youtube.com/watch?v=Nks1Iq8NX0U&amp;t=599s", "Go to time")</f>
        <v/>
      </c>
    </row>
    <row r="53">
      <c r="A53">
        <f>HYPERLINK("https://www.youtube.com/watch?v=s2eka_dWAxs", "Video")</f>
        <v/>
      </c>
      <c r="B53" t="inlineStr">
        <is>
          <t>2:19</t>
        </is>
      </c>
      <c r="C53" t="inlineStr">
        <is>
          <t>to create more recognizable consensus.</t>
        </is>
      </c>
      <c r="D53">
        <f>HYPERLINK("https://www.youtube.com/watch?v=s2eka_dWAxs&amp;t=139s", "Go to time")</f>
        <v/>
      </c>
    </row>
    <row r="54">
      <c r="A54">
        <f>HYPERLINK("https://www.youtube.com/watch?v=mC66UtCPzq0", "Video")</f>
        <v/>
      </c>
      <c r="B54" t="inlineStr">
        <is>
          <t>1:54</t>
        </is>
      </c>
      <c r="C54" t="inlineStr">
        <is>
          <t>been some Global consensus that we</t>
        </is>
      </c>
      <c r="D54">
        <f>HYPERLINK("https://www.youtube.com/watch?v=mC66UtCPzq0&amp;t=114s", "Go to time")</f>
        <v/>
      </c>
    </row>
    <row r="55">
      <c r="A55">
        <f>HYPERLINK("https://www.youtube.com/watch?v=yEfRDeNp7wM", "Video")</f>
        <v/>
      </c>
      <c r="B55" t="inlineStr">
        <is>
          <t>3:41</t>
        </is>
      </c>
      <c r="C55" t="inlineStr">
        <is>
          <t>consensus in the US with his willingness</t>
        </is>
      </c>
      <c r="D55">
        <f>HYPERLINK("https://www.youtube.com/watch?v=yEfRDeNp7wM&amp;t=221s", "Go to time")</f>
        <v/>
      </c>
    </row>
    <row r="56">
      <c r="A56">
        <f>HYPERLINK("https://www.youtube.com/watch?v=yEfRDeNp7wM", "Video")</f>
        <v/>
      </c>
      <c r="B56" t="inlineStr">
        <is>
          <t>4:09</t>
        </is>
      </c>
      <c r="C56" t="inlineStr">
        <is>
          <t>consensus remains as strong as ever in</t>
        </is>
      </c>
      <c r="D56">
        <f>HYPERLINK("https://www.youtube.com/watch?v=yEfRDeNp7wM&amp;t=249s", "Go to time")</f>
        <v/>
      </c>
    </row>
    <row r="57">
      <c r="A57">
        <f>HYPERLINK("https://www.youtube.com/watch?v=bs2IognqkJI", "Video")</f>
        <v/>
      </c>
      <c r="B57" t="inlineStr">
        <is>
          <t>37:11</t>
        </is>
      </c>
      <c r="C57" t="inlineStr">
        <is>
          <t>We don’t have that consensus anymore, about
what constitutes a good woman, what constitutes</t>
        </is>
      </c>
      <c r="D57">
        <f>HYPERLINK("https://www.youtube.com/watch?v=bs2IognqkJI&amp;t=2231s", "Go to time")</f>
        <v/>
      </c>
    </row>
    <row r="58">
      <c r="A58">
        <f>HYPERLINK("https://www.youtube.com/watch?v=LKKkaqsd_iQ", "Video")</f>
        <v/>
      </c>
      <c r="B58" t="inlineStr">
        <is>
          <t>28:19</t>
        </is>
      </c>
      <c r="C58" t="inlineStr">
        <is>
          <t>Get out of that business and
start asking for the consensus</t>
        </is>
      </c>
      <c r="D58">
        <f>HYPERLINK("https://www.youtube.com/watch?v=LKKkaqsd_iQ&amp;t=1699s", "Go to time")</f>
        <v/>
      </c>
    </row>
    <row r="59">
      <c r="A59">
        <f>HYPERLINK("https://www.youtube.com/watch?v=5lWQ_YXeVVQ", "Video")</f>
        <v/>
      </c>
      <c r="B59" t="inlineStr">
        <is>
          <t>46:43</t>
        </is>
      </c>
      <c r="C59" t="inlineStr">
        <is>
          <t>But there's a false alignment,
there's a false consensus,</t>
        </is>
      </c>
      <c r="D59">
        <f>HYPERLINK("https://www.youtube.com/watch?v=5lWQ_YXeVVQ&amp;t=2803s", "Go to time")</f>
        <v/>
      </c>
    </row>
    <row r="60">
      <c r="A60">
        <f>HYPERLINK("https://www.youtube.com/watch?v=5lWQ_YXeVVQ", "Video")</f>
        <v/>
      </c>
      <c r="B60" t="inlineStr">
        <is>
          <t>47:02</t>
        </is>
      </c>
      <c r="C60" t="inlineStr">
        <is>
          <t>Consensus and agreement are
two different things, right?</t>
        </is>
      </c>
      <c r="D60">
        <f>HYPERLINK("https://www.youtube.com/watch?v=5lWQ_YXeVVQ&amp;t=2822s", "Go to time")</f>
        <v/>
      </c>
    </row>
    <row r="61">
      <c r="A61">
        <f>HYPERLINK("https://www.youtube.com/watch?v=5lWQ_YXeVVQ", "Video")</f>
        <v/>
      </c>
      <c r="B61" t="inlineStr">
        <is>
          <t>47:06</t>
        </is>
      </c>
      <c r="C61" t="inlineStr">
        <is>
          <t>Alignment and consensus
is, even if this is not</t>
        </is>
      </c>
      <c r="D61">
        <f>HYPERLINK("https://www.youtube.com/watch?v=5lWQ_YXeVVQ&amp;t=2826s", "Go to time")</f>
        <v/>
      </c>
    </row>
    <row r="62">
      <c r="A62">
        <f>HYPERLINK("https://www.youtube.com/watch?v=H9-JUHrEgF0", "Video")</f>
        <v/>
      </c>
      <c r="B62" t="inlineStr">
        <is>
          <t>1:25</t>
        </is>
      </c>
      <c r="C62" t="inlineStr">
        <is>
          <t>JURAJ HOLUB: I believe
there's a general consensus</t>
        </is>
      </c>
      <c r="D62">
        <f>HYPERLINK("https://www.youtube.com/watch?v=H9-JUHrEgF0&amp;t=85s", "Go to time")</f>
        <v/>
      </c>
    </row>
    <row r="63">
      <c r="A63">
        <f>HYPERLINK("https://www.youtube.com/watch?v=gRTpYWUmizE", "Video")</f>
        <v/>
      </c>
      <c r="B63" t="inlineStr">
        <is>
          <t>18:38</t>
        </is>
      </c>
      <c r="C63" t="inlineStr">
        <is>
          <t>to be a consensus across party
lines, you know, that alone,</t>
        </is>
      </c>
      <c r="D63">
        <f>HYPERLINK("https://www.youtube.com/watch?v=gRTpYWUmizE&amp;t=1118s", "Go to time")</f>
        <v/>
      </c>
    </row>
    <row r="64">
      <c r="A64">
        <f>HYPERLINK("https://www.youtube.com/watch?v=vtY0cBWjEio", "Video")</f>
        <v/>
      </c>
      <c r="B64" t="inlineStr">
        <is>
          <t>2:57</t>
        </is>
      </c>
      <c r="C64" t="inlineStr">
        <is>
          <t>to the collective consensus
that caregiving is, again,</t>
        </is>
      </c>
      <c r="D64">
        <f>HYPERLINK("https://www.youtube.com/watch?v=vtY0cBWjEio&amp;t=177s", "Go to time")</f>
        <v/>
      </c>
    </row>
    <row r="65">
      <c r="A65">
        <f>HYPERLINK("https://www.youtube.com/watch?v=8RnwRptrdvI", "Video")</f>
        <v/>
      </c>
      <c r="B65" t="inlineStr">
        <is>
          <t>6:16</t>
        </is>
      </c>
      <c r="C65" t="inlineStr">
        <is>
          <t>their signature 100% whey protein the
general consensus in the fitness</t>
        </is>
      </c>
      <c r="D65">
        <f>HYPERLINK("https://www.youtube.com/watch?v=8RnwRptrdvI&amp;t=376s", "Go to time")</f>
        <v/>
      </c>
    </row>
    <row r="66">
      <c r="A66">
        <f>HYPERLINK("https://www.youtube.com/watch?v=0A2gix_qEC4", "Video")</f>
        <v/>
      </c>
      <c r="B66" t="inlineStr">
        <is>
          <t>3:21</t>
        </is>
      </c>
      <c r="C66" t="inlineStr">
        <is>
          <t>consensus from critics is that director</t>
        </is>
      </c>
      <c r="D66">
        <f>HYPERLINK("https://www.youtube.com/watch?v=0A2gix_qEC4&amp;t=201s", "Go to time")</f>
        <v/>
      </c>
    </row>
    <row r="67">
      <c r="A67">
        <f>HYPERLINK("https://www.youtube.com/watch?v=0A2gix_qEC4", "Video")</f>
        <v/>
      </c>
      <c r="B67" t="inlineStr">
        <is>
          <t>6:02</t>
        </is>
      </c>
      <c r="C67" t="inlineStr">
        <is>
          <t>critic's consensus is that kevin costner</t>
        </is>
      </c>
      <c r="D67">
        <f>HYPERLINK("https://www.youtube.com/watch?v=0A2gix_qEC4&amp;t=362s", "Go to time")</f>
        <v/>
      </c>
    </row>
    <row r="68">
      <c r="A68">
        <f>HYPERLINK("https://www.youtube.com/watch?v=0A2gix_qEC4", "Video")</f>
        <v/>
      </c>
      <c r="B68" t="inlineStr">
        <is>
          <t>8:30</t>
        </is>
      </c>
      <c r="C68" t="inlineStr">
        <is>
          <t>overall consensus from critics is that</t>
        </is>
      </c>
      <c r="D68">
        <f>HYPERLINK("https://www.youtube.com/watch?v=0A2gix_qEC4&amp;t=510s", "Go to time")</f>
        <v/>
      </c>
    </row>
    <row r="69">
      <c r="A69">
        <f>HYPERLINK("https://www.youtube.com/watch?v=0A2gix_qEC4", "Video")</f>
        <v/>
      </c>
      <c r="B69" t="inlineStr">
        <is>
          <t>11:02</t>
        </is>
      </c>
      <c r="C69" t="inlineStr">
        <is>
          <t>and the critic's consensus is that field</t>
        </is>
      </c>
      <c r="D69">
        <f>HYPERLINK("https://www.youtube.com/watch?v=0A2gix_qEC4&amp;t=662s", "Go to time")</f>
        <v/>
      </c>
    </row>
    <row r="70">
      <c r="A70">
        <f>HYPERLINK("https://www.youtube.com/watch?v=0A2gix_qEC4", "Video")</f>
        <v/>
      </c>
      <c r="B70" t="inlineStr">
        <is>
          <t>13:30</t>
        </is>
      </c>
      <c r="C70" t="inlineStr">
        <is>
          <t>brighter and the overall consensus from</t>
        </is>
      </c>
      <c r="D70">
        <f>HYPERLINK("https://www.youtube.com/watch?v=0A2gix_qEC4&amp;t=810s", "Go to time")</f>
        <v/>
      </c>
    </row>
    <row r="71">
      <c r="A71">
        <f>HYPERLINK("https://www.youtube.com/watch?v=0A2gix_qEC4", "Video")</f>
        <v/>
      </c>
      <c r="B71" t="inlineStr">
        <is>
          <t>16:01</t>
        </is>
      </c>
      <c r="C71" t="inlineStr">
        <is>
          <t>i'll get back to you the consensus from</t>
        </is>
      </c>
      <c r="D71">
        <f>HYPERLINK("https://www.youtube.com/watch?v=0A2gix_qEC4&amp;t=961s", "Go to time")</f>
        <v/>
      </c>
    </row>
    <row r="72">
      <c r="A72">
        <f>HYPERLINK("https://www.youtube.com/watch?v=0A2gix_qEC4", "Video")</f>
        <v/>
      </c>
      <c r="B72" t="inlineStr">
        <is>
          <t>18:38</t>
        </is>
      </c>
      <c r="C72" t="inlineStr">
        <is>
          <t>consensus for this one is that it's</t>
        </is>
      </c>
      <c r="D72">
        <f>HYPERLINK("https://www.youtube.com/watch?v=0A2gix_qEC4&amp;t=1118s", "Go to time")</f>
        <v/>
      </c>
    </row>
    <row r="73">
      <c r="A73">
        <f>HYPERLINK("https://www.youtube.com/watch?v=0A2gix_qEC4", "Video")</f>
        <v/>
      </c>
      <c r="B73" t="inlineStr">
        <is>
          <t>20:52</t>
        </is>
      </c>
      <c r="C73" t="inlineStr">
        <is>
          <t>in the natural and the overall consensus</t>
        </is>
      </c>
      <c r="D73">
        <f>HYPERLINK("https://www.youtube.com/watch?v=0A2gix_qEC4&amp;t=1252s", "Go to time")</f>
        <v/>
      </c>
    </row>
    <row r="74">
      <c r="A74">
        <f>HYPERLINK("https://www.youtube.com/watch?v=0A2gix_qEC4", "Video")</f>
        <v/>
      </c>
      <c r="B74" t="inlineStr">
        <is>
          <t>23:28</t>
        </is>
      </c>
      <c r="C74" t="inlineStr">
        <is>
          <t>consensus for this classic is that it</t>
        </is>
      </c>
      <c r="D74">
        <f>HYPERLINK("https://www.youtube.com/watch?v=0A2gix_qEC4&amp;t=1408s", "Go to time")</f>
        <v/>
      </c>
    </row>
    <row r="75">
      <c r="A75">
        <f>HYPERLINK("https://www.youtube.com/watch?v=zR14V6yYyhg", "Video")</f>
        <v/>
      </c>
      <c r="B75" t="inlineStr">
        <is>
          <t>9:56</t>
        </is>
      </c>
      <c r="C75" t="inlineStr">
        <is>
          <t>the Rotten Tomatoes critics consensus</t>
        </is>
      </c>
      <c r="D75">
        <f>HYPERLINK("https://www.youtube.com/watch?v=zR14V6yYyhg&amp;t=596s", "Go to time")</f>
        <v/>
      </c>
    </row>
    <row r="76">
      <c r="A76">
        <f>HYPERLINK("https://www.youtube.com/watch?v=WX2VL3A4ZFw", "Video")</f>
        <v/>
      </c>
      <c r="B76" t="inlineStr">
        <is>
          <t>2:13</t>
        </is>
      </c>
      <c r="C76" t="inlineStr">
        <is>
          <t>Tomato Meter with a critics consensus</t>
        </is>
      </c>
      <c r="D76">
        <f>HYPERLINK("https://www.youtube.com/watch?v=WX2VL3A4ZFw&amp;t=133s", "Go to time")</f>
        <v/>
      </c>
    </row>
    <row r="77">
      <c r="A77">
        <f>HYPERLINK("https://www.youtube.com/watch?v=WX2VL3A4ZFw", "Video")</f>
        <v/>
      </c>
      <c r="B77" t="inlineStr">
        <is>
          <t>8:29</t>
        </is>
      </c>
      <c r="C77" t="inlineStr">
        <is>
          <t>Tomato Meter score of 74 the consensus</t>
        </is>
      </c>
      <c r="D77">
        <f>HYPERLINK("https://www.youtube.com/watch?v=WX2VL3A4ZFw&amp;t=509s", "Go to time")</f>
        <v/>
      </c>
    </row>
    <row r="78">
      <c r="A78">
        <f>HYPERLINK("https://www.youtube.com/watch?v=WX2VL3A4ZFw", "Video")</f>
        <v/>
      </c>
      <c r="B78" t="inlineStr">
        <is>
          <t>14:36</t>
        </is>
      </c>
      <c r="C78" t="inlineStr">
        <is>
          <t>critics consensus for this certified</t>
        </is>
      </c>
      <c r="D78">
        <f>HYPERLINK("https://www.youtube.com/watch?v=WX2VL3A4ZFw&amp;t=876s", "Go to time")</f>
        <v/>
      </c>
    </row>
    <row r="79">
      <c r="A79">
        <f>HYPERLINK("https://www.youtube.com/watch?v=p4stxGV14_E", "Video")</f>
        <v/>
      </c>
      <c r="B79" t="inlineStr">
        <is>
          <t>15:59</t>
        </is>
      </c>
      <c r="C79" t="inlineStr">
        <is>
          <t>Tomatoes critic's consensus reads 13</t>
        </is>
      </c>
      <c r="D79">
        <f>HYPERLINK("https://www.youtube.com/watch?v=p4stxGV14_E&amp;t=959s", "Go to time")</f>
        <v/>
      </c>
    </row>
    <row r="80">
      <c r="A80">
        <f>HYPERLINK("https://www.youtube.com/watch?v=Py98AixuBbc", "Video")</f>
        <v/>
      </c>
      <c r="B80" t="inlineStr">
        <is>
          <t>3:26</t>
        </is>
      </c>
      <c r="C80" t="inlineStr">
        <is>
          <t>the critics consensus says Alfred</t>
        </is>
      </c>
      <c r="D80">
        <f>HYPERLINK("https://www.youtube.com/watch?v=Py98AixuBbc&amp;t=206s", "Go to time")</f>
        <v/>
      </c>
    </row>
    <row r="81">
      <c r="A81">
        <f>HYPERLINK("https://www.youtube.com/watch?v=Py98AixuBbc", "Video")</f>
        <v/>
      </c>
      <c r="B81" t="inlineStr">
        <is>
          <t>16:33</t>
        </is>
      </c>
      <c r="C81" t="inlineStr">
        <is>
          <t>the box office with a critics consensus</t>
        </is>
      </c>
      <c r="D81">
        <f>HYPERLINK("https://www.youtube.com/watch?v=Py98AixuBbc&amp;t=993s", "Go to time")</f>
        <v/>
      </c>
    </row>
    <row r="82">
      <c r="A82">
        <f>HYPERLINK("https://www.youtube.com/watch?v=QDZsrAaq1MM", "Video")</f>
        <v/>
      </c>
      <c r="B82" t="inlineStr">
        <is>
          <t>12:18</t>
        </is>
      </c>
      <c r="C82" t="inlineStr">
        <is>
          <t>Tomatoes critics consensus reads shallow</t>
        </is>
      </c>
      <c r="D82">
        <f>HYPERLINK("https://www.youtube.com/watch?v=QDZsrAaq1MM&amp;t=738s", "Go to time")</f>
        <v/>
      </c>
    </row>
    <row r="83">
      <c r="A83">
        <f>HYPERLINK("https://www.youtube.com/watch?v=G4i2gzgCgtE", "Video")</f>
        <v/>
      </c>
      <c r="B83" t="inlineStr">
        <is>
          <t>14:42</t>
        </is>
      </c>
      <c r="C83" t="inlineStr">
        <is>
          <t>Rotten Tomatoes critics consensus calls</t>
        </is>
      </c>
      <c r="D83">
        <f>HYPERLINK("https://www.youtube.com/watch?v=G4i2gzgCgtE&amp;t=882s", "Go to time")</f>
        <v/>
      </c>
    </row>
    <row r="84">
      <c r="A84">
        <f>HYPERLINK("https://www.youtube.com/watch?v=G4i2gzgCgtE", "Video")</f>
        <v/>
      </c>
      <c r="B84" t="inlineStr">
        <is>
          <t>23:47</t>
        </is>
      </c>
      <c r="C84" t="inlineStr">
        <is>
          <t>consensus offers the opportunity to</t>
        </is>
      </c>
      <c r="D84">
        <f>HYPERLINK("https://www.youtube.com/watch?v=G4i2gzgCgtE&amp;t=1427s", "Go to time")</f>
        <v/>
      </c>
    </row>
    <row r="85">
      <c r="A85">
        <f>HYPERLINK("https://www.youtube.com/watch?v=-ZRcWbNf6wg", "Video")</f>
        <v/>
      </c>
      <c r="B85" t="inlineStr">
        <is>
          <t>15:37</t>
        </is>
      </c>
      <c r="C85" t="inlineStr">
        <is>
          <t>the Rotten Tomatoes critics consensus</t>
        </is>
      </c>
      <c r="D85">
        <f>HYPERLINK("https://www.youtube.com/watch?v=-ZRcWbNf6wg&amp;t=937s", "Go to time")</f>
        <v/>
      </c>
    </row>
    <row r="86">
      <c r="A86">
        <f>HYPERLINK("https://www.youtube.com/watch?v=bgon1Z4pzKw", "Video")</f>
        <v/>
      </c>
      <c r="B86" t="inlineStr">
        <is>
          <t>10:01</t>
        </is>
      </c>
      <c r="C86" t="inlineStr">
        <is>
          <t>consensus that calls it quote an</t>
        </is>
      </c>
      <c r="D86">
        <f>HYPERLINK("https://www.youtube.com/watch?v=bgon1Z4pzKw&amp;t=601s", "Go to time")</f>
        <v/>
      </c>
    </row>
    <row r="87">
      <c r="A87">
        <f>HYPERLINK("https://www.youtube.com/watch?v=QdorfKTD_SQ", "Video")</f>
        <v/>
      </c>
      <c r="B87" t="inlineStr">
        <is>
          <t>12:09</t>
        </is>
      </c>
      <c r="C87" t="inlineStr">
        <is>
          <t>with critics with the overall consensus</t>
        </is>
      </c>
      <c r="D87">
        <f>HYPERLINK("https://www.youtube.com/watch?v=QdorfKTD_SQ&amp;t=729s", "Go to time")</f>
        <v/>
      </c>
    </row>
    <row r="88">
      <c r="A88">
        <f>HYPERLINK("https://www.youtube.com/watch?v=rPWbRdk4nlY", "Video")</f>
        <v/>
      </c>
      <c r="B88" t="inlineStr">
        <is>
          <t>13:17</t>
        </is>
      </c>
      <c r="C88" t="inlineStr">
        <is>
          <t>critic's consensus reads not even Ridley</t>
        </is>
      </c>
      <c r="D88">
        <f>HYPERLINK("https://www.youtube.com/watch?v=rPWbRdk4nlY&amp;t=797s", "Go to time")</f>
        <v/>
      </c>
    </row>
    <row r="89">
      <c r="A89">
        <f>HYPERLINK("https://www.youtube.com/watch?v=6V3vY7TW4S8", "Video")</f>
        <v/>
      </c>
      <c r="B89" t="inlineStr">
        <is>
          <t>11:48</t>
        </is>
      </c>
      <c r="C89" t="inlineStr">
        <is>
          <t>critic's consensus reads Rafe fees solid</t>
        </is>
      </c>
      <c r="D89">
        <f>HYPERLINK("https://www.youtube.com/watch?v=6V3vY7TW4S8&amp;t=708s", "Go to time")</f>
        <v/>
      </c>
    </row>
    <row r="90">
      <c r="A90">
        <f>HYPERLINK("https://www.youtube.com/watch?v=lOhis3kNJSE", "Video")</f>
        <v/>
      </c>
      <c r="B90" t="inlineStr">
        <is>
          <t>3:03</t>
        </is>
      </c>
      <c r="C90" t="inlineStr">
        <is>
          <t>with that is a critic's consensus that</t>
        </is>
      </c>
      <c r="D90">
        <f>HYPERLINK("https://www.youtube.com/watch?v=lOhis3kNJSE&amp;t=183s", "Go to time")</f>
        <v/>
      </c>
    </row>
    <row r="91">
      <c r="A91">
        <f>HYPERLINK("https://www.youtube.com/watch?v=lOhis3kNJSE", "Video")</f>
        <v/>
      </c>
      <c r="B91" t="inlineStr">
        <is>
          <t>5:42</t>
        </is>
      </c>
      <c r="C91" t="inlineStr">
        <is>
          <t>the critic's consensus for this</t>
        </is>
      </c>
      <c r="D91">
        <f>HYPERLINK("https://www.youtube.com/watch?v=lOhis3kNJSE&amp;t=342s", "Go to time")</f>
        <v/>
      </c>
    </row>
    <row r="92">
      <c r="A92">
        <f>HYPERLINK("https://www.youtube.com/watch?v=lOhis3kNJSE", "Video")</f>
        <v/>
      </c>
      <c r="B92" t="inlineStr">
        <is>
          <t>7:35</t>
        </is>
      </c>
      <c r="C92" t="inlineStr">
        <is>
          <t>consensus says that this group of high</t>
        </is>
      </c>
      <c r="D92">
        <f>HYPERLINK("https://www.youtube.com/watch?v=lOhis3kNJSE&amp;t=455s", "Go to time")</f>
        <v/>
      </c>
    </row>
    <row r="93">
      <c r="A93">
        <f>HYPERLINK("https://www.youtube.com/watch?v=lOhis3kNJSE", "Video")</f>
        <v/>
      </c>
      <c r="B93" t="inlineStr">
        <is>
          <t>9:42</t>
        </is>
      </c>
      <c r="C93" t="inlineStr">
        <is>
          <t>consensus for this certified fresh film</t>
        </is>
      </c>
      <c r="D93">
        <f>HYPERLINK("https://www.youtube.com/watch?v=lOhis3kNJSE&amp;t=582s", "Go to time")</f>
        <v/>
      </c>
    </row>
    <row r="94">
      <c r="A94">
        <f>HYPERLINK("https://www.youtube.com/watch?v=lOhis3kNJSE", "Video")</f>
        <v/>
      </c>
      <c r="B94" t="inlineStr">
        <is>
          <t>11:42</t>
        </is>
      </c>
      <c r="C94" t="inlineStr">
        <is>
          <t>fresh flick a winner with a consensus</t>
        </is>
      </c>
      <c r="D94">
        <f>HYPERLINK("https://www.youtube.com/watch?v=lOhis3kNJSE&amp;t=702s", "Go to time")</f>
        <v/>
      </c>
    </row>
    <row r="95">
      <c r="A95">
        <f>HYPERLINK("https://www.youtube.com/watch?v=lOhis3kNJSE", "Video")</f>
        <v/>
      </c>
      <c r="B95" t="inlineStr">
        <is>
          <t>14:21</t>
        </is>
      </c>
      <c r="C95" t="inlineStr">
        <is>
          <t>consensus that he got game find spike</t>
        </is>
      </c>
      <c r="D95">
        <f>HYPERLINK("https://www.youtube.com/watch?v=lOhis3kNJSE&amp;t=861s", "Go to time")</f>
        <v/>
      </c>
    </row>
    <row r="96">
      <c r="A96">
        <f>HYPERLINK("https://www.youtube.com/watch?v=lOhis3kNJSE", "Video")</f>
        <v/>
      </c>
      <c r="B96" t="inlineStr">
        <is>
          <t>17:09</t>
        </is>
      </c>
      <c r="C96" t="inlineStr">
        <is>
          <t>fresh classic with a consensus that</t>
        </is>
      </c>
      <c r="D96">
        <f>HYPERLINK("https://www.youtube.com/watch?v=lOhis3kNJSE&amp;t=1029s", "Go to time")</f>
        <v/>
      </c>
    </row>
    <row r="97">
      <c r="A97">
        <f>HYPERLINK("https://www.youtube.com/watch?v=lOhis3kNJSE", "Video")</f>
        <v/>
      </c>
      <c r="B97" t="inlineStr">
        <is>
          <t>19:38</t>
        </is>
      </c>
      <c r="C97" t="inlineStr">
        <is>
          <t>with the critics consensus that points</t>
        </is>
      </c>
      <c r="D97">
        <f>HYPERLINK("https://www.youtube.com/watch?v=lOhis3kNJSE&amp;t=1178s", "Go to time")</f>
        <v/>
      </c>
    </row>
    <row r="98">
      <c r="A98">
        <f>HYPERLINK("https://www.youtube.com/watch?v=lOhis3kNJSE", "Video")</f>
        <v/>
      </c>
      <c r="B98" t="inlineStr">
        <is>
          <t>21:31</t>
        </is>
      </c>
      <c r="C98" t="inlineStr">
        <is>
          <t>an overall critic's consensus calling it</t>
        </is>
      </c>
      <c r="D98">
        <f>HYPERLINK("https://www.youtube.com/watch?v=lOhis3kNJSE&amp;t=1291s", "Go to time")</f>
        <v/>
      </c>
    </row>
    <row r="99">
      <c r="A99">
        <f>HYPERLINK("https://www.youtube.com/watch?v=lOhis3kNJSE", "Video")</f>
        <v/>
      </c>
      <c r="B99" t="inlineStr">
        <is>
          <t>23:51</t>
        </is>
      </c>
      <c r="C99" t="inlineStr">
        <is>
          <t>critic's consensus that it's effective</t>
        </is>
      </c>
      <c r="D99">
        <f>HYPERLINK("https://www.youtube.com/watch?v=lOhis3kNJSE&amp;t=1431s", "Go to time")</f>
        <v/>
      </c>
    </row>
    <row r="100">
      <c r="A100">
        <f>HYPERLINK("https://www.youtube.com/watch?v=a3Ea-gci8u8", "Video")</f>
        <v/>
      </c>
      <c r="B100" t="inlineStr">
        <is>
          <t>3:06</t>
        </is>
      </c>
      <c r="C100" t="inlineStr">
        <is>
          <t>consensus praising the film's</t>
        </is>
      </c>
      <c r="D100">
        <f>HYPERLINK("https://www.youtube.com/watch?v=a3Ea-gci8u8&amp;t=186s", "Go to time")</f>
        <v/>
      </c>
    </row>
    <row r="101">
      <c r="A101">
        <f>HYPERLINK("https://www.youtube.com/watch?v=a3Ea-gci8u8", "Video")</f>
        <v/>
      </c>
      <c r="B101" t="inlineStr">
        <is>
          <t>5:42</t>
        </is>
      </c>
      <c r="C101" t="inlineStr">
        <is>
          <t>with a consensus that it's essentially a</t>
        </is>
      </c>
      <c r="D101">
        <f>HYPERLINK("https://www.youtube.com/watch?v=a3Ea-gci8u8&amp;t=342s", "Go to time")</f>
        <v/>
      </c>
    </row>
    <row r="102">
      <c r="A102">
        <f>HYPERLINK("https://www.youtube.com/watch?v=a3Ea-gci8u8", "Video")</f>
        <v/>
      </c>
      <c r="B102" t="inlineStr">
        <is>
          <t>7:38</t>
        </is>
      </c>
      <c r="C102" t="inlineStr">
        <is>
          <t>a consensus that it's confident</t>
        </is>
      </c>
      <c r="D102">
        <f>HYPERLINK("https://www.youtube.com/watch?v=a3Ea-gci8u8&amp;t=458s", "Go to time")</f>
        <v/>
      </c>
    </row>
    <row r="103">
      <c r="A103">
        <f>HYPERLINK("https://www.youtube.com/watch?v=a3Ea-gci8u8", "Video")</f>
        <v/>
      </c>
      <c r="B103" t="inlineStr">
        <is>
          <t>9:56</t>
        </is>
      </c>
      <c r="C103" t="inlineStr">
        <is>
          <t>relate to an overall consensus from</t>
        </is>
      </c>
      <c r="D103">
        <f>HYPERLINK("https://www.youtube.com/watch?v=a3Ea-gci8u8&amp;t=596s", "Go to time")</f>
        <v/>
      </c>
    </row>
    <row r="104">
      <c r="A104">
        <f>HYPERLINK("https://www.youtube.com/watch?v=a3Ea-gci8u8", "Video")</f>
        <v/>
      </c>
      <c r="B104" t="inlineStr">
        <is>
          <t>12:37</t>
        </is>
      </c>
      <c r="C104" t="inlineStr">
        <is>
          <t>critics with a consensus that simply</t>
        </is>
      </c>
      <c r="D104">
        <f>HYPERLINK("https://www.youtube.com/watch?v=a3Ea-gci8u8&amp;t=757s", "Go to time")</f>
        <v/>
      </c>
    </row>
    <row r="105">
      <c r="A105">
        <f>HYPERLINK("https://www.youtube.com/watch?v=a3Ea-gci8u8", "Video")</f>
        <v/>
      </c>
      <c r="B105" t="inlineStr">
        <is>
          <t>15:26</t>
        </is>
      </c>
      <c r="C105" t="inlineStr">
        <is>
          <t>film with an overall consensus from</t>
        </is>
      </c>
      <c r="D105">
        <f>HYPERLINK("https://www.youtube.com/watch?v=a3Ea-gci8u8&amp;t=926s", "Go to time")</f>
        <v/>
      </c>
    </row>
    <row r="106">
      <c r="A106">
        <f>HYPERLINK("https://www.youtube.com/watch?v=a3Ea-gci8u8", "Video")</f>
        <v/>
      </c>
      <c r="B106" t="inlineStr">
        <is>
          <t>18:00</t>
        </is>
      </c>
      <c r="C106" t="inlineStr">
        <is>
          <t>consensus from critics is that sister</t>
        </is>
      </c>
      <c r="D106">
        <f>HYPERLINK("https://www.youtube.com/watch?v=a3Ea-gci8u8&amp;t=1080s", "Go to time")</f>
        <v/>
      </c>
    </row>
    <row r="107">
      <c r="A107">
        <f>HYPERLINK("https://www.youtube.com/watch?v=a3Ea-gci8u8", "Video")</f>
        <v/>
      </c>
      <c r="B107" t="inlineStr">
        <is>
          <t>20:25</t>
        </is>
      </c>
      <c r="C107" t="inlineStr">
        <is>
          <t>to rave reviews the consensus from</t>
        </is>
      </c>
      <c r="D107">
        <f>HYPERLINK("https://www.youtube.com/watch?v=a3Ea-gci8u8&amp;t=1225s", "Go to time")</f>
        <v/>
      </c>
    </row>
    <row r="108">
      <c r="A108">
        <f>HYPERLINK("https://www.youtube.com/watch?v=a3Ea-gci8u8", "Video")</f>
        <v/>
      </c>
      <c r="B108" t="inlineStr">
        <is>
          <t>22:44</t>
        </is>
      </c>
      <c r="C108" t="inlineStr">
        <is>
          <t>consensus is that queen of cutway is a</t>
        </is>
      </c>
      <c r="D108">
        <f>HYPERLINK("https://www.youtube.com/watch?v=a3Ea-gci8u8&amp;t=1364s", "Go to time")</f>
        <v/>
      </c>
    </row>
    <row r="109">
      <c r="A109">
        <f>HYPERLINK("https://www.youtube.com/watch?v=a3Ea-gci8u8", "Video")</f>
        <v/>
      </c>
      <c r="B109" t="inlineStr">
        <is>
          <t>25:12</t>
        </is>
      </c>
      <c r="C109" t="inlineStr">
        <is>
          <t>consensus that called this a rare</t>
        </is>
      </c>
      <c r="D109">
        <f>HYPERLINK("https://www.youtube.com/watch?v=a3Ea-gci8u8&amp;t=1512s", "Go to time")</f>
        <v/>
      </c>
    </row>
    <row r="110">
      <c r="A110">
        <f>HYPERLINK("https://www.youtube.com/watch?v=HdJ8ei7IeWA", "Video")</f>
        <v/>
      </c>
      <c r="B110" t="inlineStr">
        <is>
          <t>8:25</t>
        </is>
      </c>
      <c r="C110" t="inlineStr">
        <is>
          <t>critic's consensus reads despite an</t>
        </is>
      </c>
      <c r="D110">
        <f>HYPERLINK("https://www.youtube.com/watch?v=HdJ8ei7IeWA&amp;t=505s", "Go to time")</f>
        <v/>
      </c>
    </row>
    <row r="111">
      <c r="A111">
        <f>HYPERLINK("https://www.youtube.com/watch?v=JzvhxtnC3W4", "Video")</f>
        <v/>
      </c>
      <c r="B111" t="inlineStr">
        <is>
          <t>16:36</t>
        </is>
      </c>
      <c r="C111" t="inlineStr">
        <is>
          <t>critics consensus reads A by the Numbers</t>
        </is>
      </c>
      <c r="D111">
        <f>HYPERLINK("https://www.youtube.com/watch?v=JzvhxtnC3W4&amp;t=996s", "Go to time")</f>
        <v/>
      </c>
    </row>
    <row r="112">
      <c r="A112">
        <f>HYPERLINK("https://www.youtube.com/watch?v=E6glc9X8T78", "Video")</f>
        <v/>
      </c>
      <c r="B112" t="inlineStr">
        <is>
          <t>3:57</t>
        </is>
      </c>
      <c r="C112" t="inlineStr">
        <is>
          <t>the consensus that creed brings the</t>
        </is>
      </c>
      <c r="D112">
        <f>HYPERLINK("https://www.youtube.com/watch?v=E6glc9X8T78&amp;t=237s", "Go to time")</f>
        <v/>
      </c>
    </row>
    <row r="113">
      <c r="A113">
        <f>HYPERLINK("https://www.youtube.com/watch?v=E6glc9X8T78", "Video")</f>
        <v/>
      </c>
      <c r="B113" t="inlineStr">
        <is>
          <t>6:23</t>
        </is>
      </c>
      <c r="C113" t="inlineStr">
        <is>
          <t>certified fresh flick with a consensus</t>
        </is>
      </c>
      <c r="D113">
        <f>HYPERLINK("https://www.youtube.com/watch?v=E6glc9X8T78&amp;t=383s", "Go to time")</f>
        <v/>
      </c>
    </row>
    <row r="114">
      <c r="A114">
        <f>HYPERLINK("https://www.youtube.com/watch?v=E6glc9X8T78", "Video")</f>
        <v/>
      </c>
      <c r="B114" t="inlineStr">
        <is>
          <t>8:40</t>
        </is>
      </c>
      <c r="C114" t="inlineStr">
        <is>
          <t>consensus from critics that the neon</t>
        </is>
      </c>
      <c r="D114">
        <f>HYPERLINK("https://www.youtube.com/watch?v=E6glc9X8T78&amp;t=520s", "Go to time")</f>
        <v/>
      </c>
    </row>
    <row r="115">
      <c r="A115">
        <f>HYPERLINK("https://www.youtube.com/watch?v=E6glc9X8T78", "Video")</f>
        <v/>
      </c>
      <c r="B115" t="inlineStr">
        <is>
          <t>11:15</t>
        </is>
      </c>
      <c r="C115" t="inlineStr">
        <is>
          <t>consensus from critics is that quote</t>
        </is>
      </c>
      <c r="D115">
        <f>HYPERLINK("https://www.youtube.com/watch?v=E6glc9X8T78&amp;t=675s", "Go to time")</f>
        <v/>
      </c>
    </row>
    <row r="116">
      <c r="A116">
        <f>HYPERLINK("https://www.youtube.com/watch?v=E6glc9X8T78", "Video")</f>
        <v/>
      </c>
      <c r="B116" t="inlineStr">
        <is>
          <t>13:35</t>
        </is>
      </c>
      <c r="C116" t="inlineStr">
        <is>
          <t>a consensus that mickey roar gives a</t>
        </is>
      </c>
      <c r="D116">
        <f>HYPERLINK("https://www.youtube.com/watch?v=E6glc9X8T78&amp;t=815s", "Go to time")</f>
        <v/>
      </c>
    </row>
    <row r="117">
      <c r="A117">
        <f>HYPERLINK("https://www.youtube.com/watch?v=E6glc9X8T78", "Video")</f>
        <v/>
      </c>
      <c r="B117" t="inlineStr">
        <is>
          <t>16:11</t>
        </is>
      </c>
      <c r="C117" t="inlineStr">
        <is>
          <t>the consensus that quote a quiet place</t>
        </is>
      </c>
      <c r="D117">
        <f>HYPERLINK("https://www.youtube.com/watch?v=E6glc9X8T78&amp;t=971s", "Go to time")</f>
        <v/>
      </c>
    </row>
    <row r="118">
      <c r="A118">
        <f>HYPERLINK("https://www.youtube.com/watch?v=E6glc9X8T78", "Video")</f>
        <v/>
      </c>
      <c r="B118" t="inlineStr">
        <is>
          <t>18:46</t>
        </is>
      </c>
      <c r="C118" t="inlineStr">
        <is>
          <t>effects the consensus from critics was</t>
        </is>
      </c>
      <c r="D118">
        <f>HYPERLINK("https://www.youtube.com/watch?v=E6glc9X8T78&amp;t=1126s", "Go to time")</f>
        <v/>
      </c>
    </row>
    <row r="119">
      <c r="A119">
        <f>HYPERLINK("https://www.youtube.com/watch?v=E6glc9X8T78", "Video")</f>
        <v/>
      </c>
      <c r="B119" t="inlineStr">
        <is>
          <t>21:10</t>
        </is>
      </c>
      <c r="C119" t="inlineStr">
        <is>
          <t>and the overall consensus from critics</t>
        </is>
      </c>
      <c r="D119">
        <f>HYPERLINK("https://www.youtube.com/watch?v=E6glc9X8T78&amp;t=1270s", "Go to time")</f>
        <v/>
      </c>
    </row>
    <row r="120">
      <c r="A120">
        <f>HYPERLINK("https://www.youtube.com/watch?v=E6glc9X8T78", "Video")</f>
        <v/>
      </c>
      <c r="B120" t="inlineStr">
        <is>
          <t>23:17</t>
        </is>
      </c>
      <c r="C120" t="inlineStr">
        <is>
          <t>overall critic's consensus it says 13</t>
        </is>
      </c>
      <c r="D120">
        <f>HYPERLINK("https://www.youtube.com/watch?v=E6glc9X8T78&amp;t=1397s", "Go to time")</f>
        <v/>
      </c>
    </row>
    <row r="121">
      <c r="A121">
        <f>HYPERLINK("https://www.youtube.com/watch?v=E6glc9X8T78", "Video")</f>
        <v/>
      </c>
      <c r="B121" t="inlineStr">
        <is>
          <t>25:15</t>
        </is>
      </c>
      <c r="C121" t="inlineStr">
        <is>
          <t>overall consensus with critics is that</t>
        </is>
      </c>
      <c r="D121">
        <f>HYPERLINK("https://www.youtube.com/watch?v=E6glc9X8T78&amp;t=1515s", "Go to time")</f>
        <v/>
      </c>
    </row>
    <row r="122">
      <c r="A122">
        <f>HYPERLINK("https://www.youtube.com/watch?v=AhwvMFlHbKw", "Video")</f>
        <v/>
      </c>
      <c r="B122" t="inlineStr">
        <is>
          <t>8:53</t>
        </is>
      </c>
      <c r="C122" t="inlineStr">
        <is>
          <t>Rotten Tomatoes critics consensus reads</t>
        </is>
      </c>
      <c r="D122">
        <f>HYPERLINK("https://www.youtube.com/watch?v=AhwvMFlHbKw&amp;t=533s", "Go to time")</f>
        <v/>
      </c>
    </row>
    <row r="123">
      <c r="A123">
        <f>HYPERLINK("https://www.youtube.com/watch?v=3Nm2FjbKrIA", "Video")</f>
        <v/>
      </c>
      <c r="B123" t="inlineStr">
        <is>
          <t>1:12</t>
        </is>
      </c>
      <c r="C123" t="inlineStr">
        <is>
          <t>the critics consensus says that Reeves</t>
        </is>
      </c>
      <c r="D123">
        <f>HYPERLINK("https://www.youtube.com/watch?v=3Nm2FjbKrIA&amp;t=72s", "Go to time")</f>
        <v/>
      </c>
    </row>
    <row r="124">
      <c r="A124">
        <f>HYPERLINK("https://www.youtube.com/watch?v=3Nm2FjbKrIA", "Video")</f>
        <v/>
      </c>
      <c r="B124" t="inlineStr">
        <is>
          <t>2:03</t>
        </is>
      </c>
      <c r="C124" t="inlineStr">
        <is>
          <t>and comic books critics consensus calls</t>
        </is>
      </c>
      <c r="D124">
        <f>HYPERLINK("https://www.youtube.com/watch?v=3Nm2FjbKrIA&amp;t=123s", "Go to time")</f>
        <v/>
      </c>
    </row>
    <row r="125">
      <c r="A125">
        <f>HYPERLINK("https://www.youtube.com/watch?v=3Nm2FjbKrIA", "Video")</f>
        <v/>
      </c>
      <c r="B125" t="inlineStr">
        <is>
          <t>2:08</t>
        </is>
      </c>
      <c r="C125" t="inlineStr">
        <is>
          <t>Keanu Reeves and my consensus is that is</t>
        </is>
      </c>
      <c r="D125">
        <f>HYPERLINK("https://www.youtube.com/watch?v=3Nm2FjbKrIA&amp;t=128s", "Go to time")</f>
        <v/>
      </c>
    </row>
    <row r="126">
      <c r="A126">
        <f>HYPERLINK("https://www.youtube.com/watch?v=3Nm2FjbKrIA", "Video")</f>
        <v/>
      </c>
      <c r="B126" t="inlineStr">
        <is>
          <t>8:43</t>
        </is>
      </c>
      <c r="C126" t="inlineStr">
        <is>
          <t>critics consensus calls it taut tense</t>
        </is>
      </c>
      <c r="D126">
        <f>HYPERLINK("https://www.youtube.com/watch?v=3Nm2FjbKrIA&amp;t=523s", "Go to time")</f>
        <v/>
      </c>
    </row>
    <row r="127">
      <c r="A127">
        <f>HYPERLINK("https://www.youtube.com/watch?v=qmjeUnkUwnw", "Video")</f>
        <v/>
      </c>
      <c r="B127" t="inlineStr">
        <is>
          <t>3:17</t>
        </is>
      </c>
      <c r="C127" t="inlineStr">
        <is>
          <t>consensus from critics is that shark</t>
        </is>
      </c>
      <c r="D127">
        <f>HYPERLINK("https://www.youtube.com/watch?v=qmjeUnkUwnw&amp;t=197s", "Go to time")</f>
        <v/>
      </c>
    </row>
    <row r="128">
      <c r="A128">
        <f>HYPERLINK("https://www.youtube.com/watch?v=qmjeUnkUwnw", "Video")</f>
        <v/>
      </c>
      <c r="B128" t="inlineStr">
        <is>
          <t>5:54</t>
        </is>
      </c>
      <c r="C128" t="inlineStr">
        <is>
          <t>most importantly as a critic's consensus</t>
        </is>
      </c>
      <c r="D128">
        <f>HYPERLINK("https://www.youtube.com/watch?v=qmjeUnkUwnw&amp;t=354s", "Go to time")</f>
        <v/>
      </c>
    </row>
    <row r="129">
      <c r="A129">
        <f>HYPERLINK("https://www.youtube.com/watch?v=qmjeUnkUwnw", "Video")</f>
        <v/>
      </c>
      <c r="B129" t="inlineStr">
        <is>
          <t>8:06</t>
        </is>
      </c>
      <c r="C129" t="inlineStr">
        <is>
          <t>the overall consensus from critics also</t>
        </is>
      </c>
      <c r="D129">
        <f>HYPERLINK("https://www.youtube.com/watch?v=qmjeUnkUwnw&amp;t=486s", "Go to time")</f>
        <v/>
      </c>
    </row>
    <row r="130">
      <c r="A130">
        <f>HYPERLINK("https://www.youtube.com/watch?v=qmjeUnkUwnw", "Video")</f>
        <v/>
      </c>
      <c r="B130" t="inlineStr">
        <is>
          <t>10:28</t>
        </is>
      </c>
      <c r="C130" t="inlineStr">
        <is>
          <t>of the franchise the critics consensus</t>
        </is>
      </c>
      <c r="D130">
        <f>HYPERLINK("https://www.youtube.com/watch?v=qmjeUnkUwnw&amp;t=628s", "Go to time")</f>
        <v/>
      </c>
    </row>
    <row r="131">
      <c r="A131">
        <f>HYPERLINK("https://www.youtube.com/watch?v=qmjeUnkUwnw", "Video")</f>
        <v/>
      </c>
      <c r="B131" t="inlineStr">
        <is>
          <t>13:05</t>
        </is>
      </c>
      <c r="C131" t="inlineStr">
        <is>
          <t>reviewers is what the critics consensus</t>
        </is>
      </c>
      <c r="D131">
        <f>HYPERLINK("https://www.youtube.com/watch?v=qmjeUnkUwnw&amp;t=785s", "Go to time")</f>
        <v/>
      </c>
    </row>
    <row r="132">
      <c r="A132">
        <f>HYPERLINK("https://www.youtube.com/watch?v=qmjeUnkUwnw", "Video")</f>
        <v/>
      </c>
      <c r="B132" t="inlineStr">
        <is>
          <t>15:30</t>
        </is>
      </c>
      <c r="C132" t="inlineStr">
        <is>
          <t>common consensus from critics is that</t>
        </is>
      </c>
      <c r="D132">
        <f>HYPERLINK("https://www.youtube.com/watch?v=qmjeUnkUwnw&amp;t=930s", "Go to time")</f>
        <v/>
      </c>
    </row>
    <row r="133">
      <c r="A133">
        <f>HYPERLINK("https://www.youtube.com/watch?v=qmjeUnkUwnw", "Video")</f>
        <v/>
      </c>
      <c r="B133" t="inlineStr">
        <is>
          <t>18:02</t>
        </is>
      </c>
      <c r="C133" t="inlineStr">
        <is>
          <t>chipwreck as a result the consensus from</t>
        </is>
      </c>
      <c r="D133">
        <f>HYPERLINK("https://www.youtube.com/watch?v=qmjeUnkUwnw&amp;t=1082s", "Go to time")</f>
        <v/>
      </c>
    </row>
    <row r="134">
      <c r="A134">
        <f>HYPERLINK("https://www.youtube.com/watch?v=qmjeUnkUwnw", "Video")</f>
        <v/>
      </c>
      <c r="B134" t="inlineStr">
        <is>
          <t>22:38</t>
        </is>
      </c>
      <c r="C134" t="inlineStr">
        <is>
          <t>critic's consensus for this one is</t>
        </is>
      </c>
      <c r="D134">
        <f>HYPERLINK("https://www.youtube.com/watch?v=qmjeUnkUwnw&amp;t=1358s", "Go to time")</f>
        <v/>
      </c>
    </row>
    <row r="135">
      <c r="A135">
        <f>HYPERLINK("https://www.youtube.com/watch?v=r1rT20VGQ5o", "Video")</f>
        <v/>
      </c>
      <c r="B135" t="inlineStr">
        <is>
          <t>12:03</t>
        </is>
      </c>
      <c r="C135" t="inlineStr">
        <is>
          <t>Tomatoes critics consensus reads while</t>
        </is>
      </c>
      <c r="D135">
        <f>HYPERLINK("https://www.youtube.com/watch?v=r1rT20VGQ5o&amp;t=723s", "Go to time")</f>
        <v/>
      </c>
    </row>
    <row r="136">
      <c r="A136">
        <f>HYPERLINK("https://www.youtube.com/watch?v=pegpswIDO04", "Video")</f>
        <v/>
      </c>
      <c r="B136" t="inlineStr">
        <is>
          <t>12:10</t>
        </is>
      </c>
      <c r="C136" t="inlineStr">
        <is>
          <t>the Rotten Tomatoes critics consensus</t>
        </is>
      </c>
      <c r="D136">
        <f>HYPERLINK("https://www.youtube.com/watch?v=pegpswIDO04&amp;t=730s", "Go to time")</f>
        <v/>
      </c>
    </row>
    <row r="137">
      <c r="A137">
        <f>HYPERLINK("https://www.youtube.com/watch?v=wlsLJik8inQ", "Video")</f>
        <v/>
      </c>
      <c r="B137" t="inlineStr">
        <is>
          <t>11:37</t>
        </is>
      </c>
      <c r="C137" t="inlineStr">
        <is>
          <t>Tomatoes critics consensus reads cut</t>
        </is>
      </c>
      <c r="D137">
        <f>HYPERLINK("https://www.youtube.com/watch?v=wlsLJik8inQ&amp;t=697s", "Go to time")</f>
        <v/>
      </c>
    </row>
    <row r="138">
      <c r="A138">
        <f>HYPERLINK("https://www.youtube.com/watch?v=s5wMbQwCldI", "Video")</f>
        <v/>
      </c>
      <c r="B138" t="inlineStr">
        <is>
          <t>12:09</t>
        </is>
      </c>
      <c r="C138" t="inlineStr">
        <is>
          <t>critics consensus CU there's some great</t>
        </is>
      </c>
      <c r="D138">
        <f>HYPERLINK("https://www.youtube.com/watch?v=s5wMbQwCldI&amp;t=729s", "Go to time")</f>
        <v/>
      </c>
    </row>
    <row r="139">
      <c r="A139">
        <f>HYPERLINK("https://www.youtube.com/watch?v=s5wMbQwCldI", "Video")</f>
        <v/>
      </c>
      <c r="B139" t="inlineStr">
        <is>
          <t>13:00</t>
        </is>
      </c>
      <c r="C139" t="inlineStr">
        <is>
          <t>critical consensus and the reaction uh</t>
        </is>
      </c>
      <c r="D139">
        <f>HYPERLINK("https://www.youtube.com/watch?v=s5wMbQwCldI&amp;t=780s", "Go to time")</f>
        <v/>
      </c>
    </row>
    <row r="140">
      <c r="A140">
        <f>HYPERLINK("https://www.youtube.com/watch?v=s5wMbQwCldI", "Video")</f>
        <v/>
      </c>
      <c r="B140" t="inlineStr">
        <is>
          <t>15:33</t>
        </is>
      </c>
      <c r="C140" t="inlineStr">
        <is>
          <t>look at the critics consensus for the</t>
        </is>
      </c>
      <c r="D140">
        <f>HYPERLINK("https://www.youtube.com/watch?v=s5wMbQwCldI&amp;t=933s", "Go to time")</f>
        <v/>
      </c>
    </row>
    <row r="141">
      <c r="A141">
        <f>HYPERLINK("https://www.youtube.com/watch?v=O0FbN5OnKcw", "Video")</f>
        <v/>
      </c>
      <c r="B141" t="inlineStr">
        <is>
          <t>2:35</t>
        </is>
      </c>
      <c r="C141" t="inlineStr">
        <is>
          <t>is great critics are of the consensus</t>
        </is>
      </c>
      <c r="D141">
        <f>HYPERLINK("https://www.youtube.com/watch?v=O0FbN5OnKcw&amp;t=155s", "Go to time")</f>
        <v/>
      </c>
    </row>
    <row r="142">
      <c r="A142">
        <f>HYPERLINK("https://www.youtube.com/watch?v=RWlOL7KM_qA", "Video")</f>
        <v/>
      </c>
      <c r="B142" t="inlineStr">
        <is>
          <t>8:25</t>
        </is>
      </c>
      <c r="C142" t="inlineStr">
        <is>
          <t>Rotten Tomatoes critics consensus reads</t>
        </is>
      </c>
      <c r="D142">
        <f>HYPERLINK("https://www.youtube.com/watch?v=RWlOL7KM_qA&amp;t=505s", "Go to time")</f>
        <v/>
      </c>
    </row>
    <row r="143">
      <c r="A143">
        <f>HYPERLINK("https://www.youtube.com/watch?v=td1I2QMBRXE", "Video")</f>
        <v/>
      </c>
      <c r="B143" t="inlineStr">
        <is>
          <t>6:37</t>
        </is>
      </c>
      <c r="C143" t="inlineStr">
        <is>
          <t>critics consensus that calls it a quote</t>
        </is>
      </c>
      <c r="D143">
        <f>HYPERLINK("https://www.youtube.com/watch?v=td1I2QMBRXE&amp;t=397s", "Go to time")</f>
        <v/>
      </c>
    </row>
    <row r="144">
      <c r="A144">
        <f>HYPERLINK("https://www.youtube.com/watch?v=td1I2QMBRXE", "Video")</f>
        <v/>
      </c>
      <c r="B144" t="inlineStr">
        <is>
          <t>7:48</t>
        </is>
      </c>
      <c r="C144" t="inlineStr">
        <is>
          <t>with a consensus that calls this movie</t>
        </is>
      </c>
      <c r="D144">
        <f>HYPERLINK("https://www.youtube.com/watch?v=td1I2QMBRXE&amp;t=468s", "Go to time")</f>
        <v/>
      </c>
    </row>
    <row r="145">
      <c r="A145">
        <f>HYPERLINK("https://www.youtube.com/watch?v=INxwpKQU-u8", "Video")</f>
        <v/>
      </c>
      <c r="B145" t="inlineStr">
        <is>
          <t>13:21</t>
        </is>
      </c>
      <c r="C145" t="inlineStr">
        <is>
          <t>consensus reads new well-developed</t>
        </is>
      </c>
      <c r="D145">
        <f>HYPERLINK("https://www.youtube.com/watch?v=INxwpKQU-u8&amp;t=801s", "Go to time")</f>
        <v/>
      </c>
    </row>
    <row r="146">
      <c r="A146">
        <f>HYPERLINK("https://www.youtube.com/watch?v=NWyKw0acpR0", "Video")</f>
        <v/>
      </c>
      <c r="B146" t="inlineStr">
        <is>
          <t>8:16</t>
        </is>
      </c>
      <c r="C146" t="inlineStr">
        <is>
          <t>Rotten Tomatoes critics consensus reads</t>
        </is>
      </c>
      <c r="D146">
        <f>HYPERLINK("https://www.youtube.com/watch?v=NWyKw0acpR0&amp;t=496s", "Go to time")</f>
        <v/>
      </c>
    </row>
    <row r="147">
      <c r="A147">
        <f>HYPERLINK("https://www.youtube.com/watch?v=gbJ04U3Ymdg", "Video")</f>
        <v/>
      </c>
      <c r="B147" t="inlineStr">
        <is>
          <t>6:39</t>
        </is>
      </c>
      <c r="C147" t="inlineStr">
        <is>
          <t>Oppenheimer and the critic's consensus</t>
        </is>
      </c>
      <c r="D147">
        <f>HYPERLINK("https://www.youtube.com/watch?v=gbJ04U3Ymdg&amp;t=399s", "Go to time")</f>
        <v/>
      </c>
    </row>
    <row r="148">
      <c r="A148">
        <f>HYPERLINK("https://www.youtube.com/watch?v=pWrnxh1tdp8", "Video")</f>
        <v/>
      </c>
      <c r="B148" t="inlineStr">
        <is>
          <t>5:40</t>
        </is>
      </c>
      <c r="C148" t="inlineStr">
        <is>
          <t>critic's consensus that calls it a tense</t>
        </is>
      </c>
      <c r="D148">
        <f>HYPERLINK("https://www.youtube.com/watch?v=pWrnxh1tdp8&amp;t=340s", "Go to time")</f>
        <v/>
      </c>
    </row>
    <row r="149">
      <c r="A149">
        <f>HYPERLINK("https://www.youtube.com/watch?v=pWrnxh1tdp8", "Video")</f>
        <v/>
      </c>
      <c r="B149" t="inlineStr">
        <is>
          <t>13:03</t>
        </is>
      </c>
      <c r="C149" t="inlineStr">
        <is>
          <t>consensus says this film proves that</t>
        </is>
      </c>
      <c r="D149">
        <f>HYPERLINK("https://www.youtube.com/watch?v=pWrnxh1tdp8&amp;t=783s", "Go to time")</f>
        <v/>
      </c>
    </row>
    <row r="150">
      <c r="A150">
        <f>HYPERLINK("https://www.youtube.com/watch?v=whTSpUWS-CY", "Video")</f>
        <v/>
      </c>
      <c r="B150" t="inlineStr">
        <is>
          <t>13:13</t>
        </is>
      </c>
      <c r="C150" t="inlineStr">
        <is>
          <t>the Rotten Tomatoes critics consensus</t>
        </is>
      </c>
      <c r="D150">
        <f>HYPERLINK("https://www.youtube.com/watch?v=whTSpUWS-CY&amp;t=793s", "Go to time")</f>
        <v/>
      </c>
    </row>
    <row r="151">
      <c r="A151">
        <f>HYPERLINK("https://www.youtube.com/watch?v=YHQjbCstZME", "Video")</f>
        <v/>
      </c>
      <c r="B151" t="inlineStr">
        <is>
          <t>2:34</t>
        </is>
      </c>
      <c r="C151" t="inlineStr">
        <is>
          <t>one too with a consensus that quote</t>
        </is>
      </c>
      <c r="D151">
        <f>HYPERLINK("https://www.youtube.com/watch?v=YHQjbCstZME&amp;t=154s", "Go to time")</f>
        <v/>
      </c>
    </row>
    <row r="152">
      <c r="A152">
        <f>HYPERLINK("https://www.youtube.com/watch?v=YHQjbCstZME", "Video")</f>
        <v/>
      </c>
      <c r="B152" t="inlineStr">
        <is>
          <t>5:25</t>
        </is>
      </c>
      <c r="C152" t="inlineStr">
        <is>
          <t>consensus from critics is that reese</t>
        </is>
      </c>
      <c r="D152">
        <f>HYPERLINK("https://www.youtube.com/watch?v=YHQjbCstZME&amp;t=325s", "Go to time")</f>
        <v/>
      </c>
    </row>
    <row r="153">
      <c r="A153">
        <f>HYPERLINK("https://www.youtube.com/watch?v=YHQjbCstZME", "Video")</f>
        <v/>
      </c>
      <c r="B153" t="inlineStr">
        <is>
          <t>7:49</t>
        </is>
      </c>
      <c r="C153" t="inlineStr">
        <is>
          <t>with the critics consensus that this</t>
        </is>
      </c>
      <c r="D153">
        <f>HYPERLINK("https://www.youtube.com/watch?v=YHQjbCstZME&amp;t=469s", "Go to time")</f>
        <v/>
      </c>
    </row>
    <row r="154">
      <c r="A154">
        <f>HYPERLINK("https://www.youtube.com/watch?v=YHQjbCstZME", "Video")</f>
        <v/>
      </c>
      <c r="B154" t="inlineStr">
        <is>
          <t>9:24</t>
        </is>
      </c>
      <c r="C154" t="inlineStr">
        <is>
          <t>consensus from critics on this one is</t>
        </is>
      </c>
      <c r="D154">
        <f>HYPERLINK("https://www.youtube.com/watch?v=YHQjbCstZME&amp;t=564s", "Go to time")</f>
        <v/>
      </c>
    </row>
    <row r="155">
      <c r="A155">
        <f>HYPERLINK("https://www.youtube.com/watch?v=YHQjbCstZME", "Video")</f>
        <v/>
      </c>
      <c r="B155" t="inlineStr">
        <is>
          <t>11:48</t>
        </is>
      </c>
      <c r="C155" t="inlineStr">
        <is>
          <t>critics is a consensus that quote the</t>
        </is>
      </c>
      <c r="D155">
        <f>HYPERLINK("https://www.youtube.com/watch?v=YHQjbCstZME&amp;t=708s", "Go to time")</f>
        <v/>
      </c>
    </row>
    <row r="156">
      <c r="A156">
        <f>HYPERLINK("https://www.youtube.com/watch?v=YHQjbCstZME", "Video")</f>
        <v/>
      </c>
      <c r="B156" t="inlineStr">
        <is>
          <t>14:13</t>
        </is>
      </c>
      <c r="C156" t="inlineStr">
        <is>
          <t>consensus that this film is quote</t>
        </is>
      </c>
      <c r="D156">
        <f>HYPERLINK("https://www.youtube.com/watch?v=YHQjbCstZME&amp;t=853s", "Go to time")</f>
        <v/>
      </c>
    </row>
    <row r="157">
      <c r="A157">
        <f>HYPERLINK("https://www.youtube.com/watch?v=YHQjbCstZME", "Video")</f>
        <v/>
      </c>
      <c r="B157" t="inlineStr">
        <is>
          <t>16:30</t>
        </is>
      </c>
      <c r="C157" t="inlineStr">
        <is>
          <t>with the consensus that kaufman's smart</t>
        </is>
      </c>
      <c r="D157">
        <f>HYPERLINK("https://www.youtube.com/watch?v=YHQjbCstZME&amp;t=990s", "Go to time")</f>
        <v/>
      </c>
    </row>
    <row r="158">
      <c r="A158">
        <f>HYPERLINK("https://www.youtube.com/watch?v=YHQjbCstZME", "Video")</f>
        <v/>
      </c>
      <c r="B158" t="inlineStr">
        <is>
          <t>18:40</t>
        </is>
      </c>
      <c r="C158" t="inlineStr">
        <is>
          <t>there the critic's consensus for like</t>
        </is>
      </c>
      <c r="D158">
        <f>HYPERLINK("https://www.youtube.com/watch?v=YHQjbCstZME&amp;t=1120s", "Go to time")</f>
        <v/>
      </c>
    </row>
    <row r="159">
      <c r="A159">
        <f>HYPERLINK("https://www.youtube.com/watch?v=YHQjbCstZME", "Video")</f>
        <v/>
      </c>
      <c r="B159" t="inlineStr">
        <is>
          <t>20:59</t>
        </is>
      </c>
      <c r="C159" t="inlineStr">
        <is>
          <t>this film with the consensus that it's</t>
        </is>
      </c>
      <c r="D159">
        <f>HYPERLINK("https://www.youtube.com/watch?v=YHQjbCstZME&amp;t=1259s", "Go to time")</f>
        <v/>
      </c>
    </row>
    <row r="160">
      <c r="A160">
        <f>HYPERLINK("https://www.youtube.com/watch?v=YHQjbCstZME", "Video")</f>
        <v/>
      </c>
      <c r="B160" t="inlineStr">
        <is>
          <t>23:46</t>
        </is>
      </c>
      <c r="C160" t="inlineStr">
        <is>
          <t>consensus that the powerfully acted</t>
        </is>
      </c>
      <c r="D160">
        <f>HYPERLINK("https://www.youtube.com/watch?v=YHQjbCstZME&amp;t=1426s", "Go to time")</f>
        <v/>
      </c>
    </row>
    <row r="161">
      <c r="A161">
        <f>HYPERLINK("https://www.youtube.com/watch?v=cmi_cGmILo0", "Video")</f>
        <v/>
      </c>
      <c r="B161" t="inlineStr">
        <is>
          <t>11:47</t>
        </is>
      </c>
      <c r="C161" t="inlineStr">
        <is>
          <t>Tomatoes critics consensus reads it</t>
        </is>
      </c>
      <c r="D161">
        <f>HYPERLINK("https://www.youtube.com/watch?v=cmi_cGmILo0&amp;t=707s", "Go to time")</f>
        <v/>
      </c>
    </row>
    <row r="162">
      <c r="A162">
        <f>HYPERLINK("https://www.youtube.com/watch?v=IWuIntFf4uk", "Video")</f>
        <v/>
      </c>
      <c r="B162" t="inlineStr">
        <is>
          <t>11:15</t>
        </is>
      </c>
      <c r="C162" t="inlineStr">
        <is>
          <t>consensus reads The Last Airbender</t>
        </is>
      </c>
      <c r="D162">
        <f>HYPERLINK("https://www.youtube.com/watch?v=IWuIntFf4uk&amp;t=675s", "Go to time")</f>
        <v/>
      </c>
    </row>
    <row r="163">
      <c r="A163">
        <f>HYPERLINK("https://www.youtube.com/watch?v=2UdW17knMfw", "Video")</f>
        <v/>
      </c>
      <c r="B163" t="inlineStr">
        <is>
          <t>8:58</t>
        </is>
      </c>
      <c r="C163" t="inlineStr">
        <is>
          <t>Tomato critics consensus reads the</t>
        </is>
      </c>
      <c r="D163">
        <f>HYPERLINK("https://www.youtube.com/watch?v=2UdW17knMfw&amp;t=538s", "Go to time")</f>
        <v/>
      </c>
    </row>
    <row r="164">
      <c r="A164">
        <f>HYPERLINK("https://www.youtube.com/watch?v=agcUUHc2iAw", "Video")</f>
        <v/>
      </c>
      <c r="B164" t="inlineStr">
        <is>
          <t>5:30</t>
        </is>
      </c>
      <c r="C164" t="inlineStr">
        <is>
          <t>consensus calls this one arguably the</t>
        </is>
      </c>
      <c r="D164">
        <f>HYPERLINK("https://www.youtube.com/watch?v=agcUUHc2iAw&amp;t=330s", "Go to time")</f>
        <v/>
      </c>
    </row>
    <row r="165">
      <c r="A165">
        <f>HYPERLINK("https://www.youtube.com/watch?v=agcUUHc2iAw", "Video")</f>
        <v/>
      </c>
      <c r="B165" t="inlineStr">
        <is>
          <t>22:07</t>
        </is>
      </c>
      <c r="C165" t="inlineStr">
        <is>
          <t>consensus for this one says that packed</t>
        </is>
      </c>
      <c r="D165">
        <f>HYPERLINK("https://www.youtube.com/watch?v=agcUUHc2iAw&amp;t=1327s", "Go to time")</f>
        <v/>
      </c>
    </row>
    <row r="166">
      <c r="A166">
        <f>HYPERLINK("https://www.youtube.com/watch?v=agcUUHc2iAw", "Video")</f>
        <v/>
      </c>
      <c r="B166" t="inlineStr">
        <is>
          <t>24:05</t>
        </is>
      </c>
      <c r="C166" t="inlineStr">
        <is>
          <t>with the critics consensus calling this</t>
        </is>
      </c>
      <c r="D166">
        <f>HYPERLINK("https://www.youtube.com/watch?v=agcUUHc2iAw&amp;t=1445s", "Go to time")</f>
        <v/>
      </c>
    </row>
    <row r="167">
      <c r="A167">
        <f>HYPERLINK("https://www.youtube.com/watch?v=K9PFmssZdBo", "Video")</f>
        <v/>
      </c>
      <c r="B167" t="inlineStr">
        <is>
          <t>13:08</t>
        </is>
      </c>
      <c r="C167" t="inlineStr">
        <is>
          <t>consensus calling it quote visually</t>
        </is>
      </c>
      <c r="D167">
        <f>HYPERLINK("https://www.youtube.com/watch?v=K9PFmssZdBo&amp;t=788s", "Go to time")</f>
        <v/>
      </c>
    </row>
    <row r="168">
      <c r="A168">
        <f>HYPERLINK("https://www.youtube.com/watch?v=0gphJDhGAjM", "Video")</f>
        <v/>
      </c>
      <c r="B168" t="inlineStr">
        <is>
          <t>2:11</t>
        </is>
      </c>
      <c r="C168" t="inlineStr">
        <is>
          <t>below and the consensus was that she'd</t>
        </is>
      </c>
      <c r="D168">
        <f>HYPERLINK("https://www.youtube.com/watch?v=0gphJDhGAjM&amp;t=131s", "Go to time")</f>
        <v/>
      </c>
    </row>
    <row r="169">
      <c r="A169">
        <f>HYPERLINK("https://www.youtube.com/watch?v=kim-p8Eaetw", "Video")</f>
        <v/>
      </c>
      <c r="B169" t="inlineStr">
        <is>
          <t>14:10</t>
        </is>
      </c>
      <c r="C169" t="inlineStr">
        <is>
          <t>Tomatoes critics consensus reads Zack</t>
        </is>
      </c>
      <c r="D169">
        <f>HYPERLINK("https://www.youtube.com/watch?v=kim-p8Eaetw&amp;t=850s", "Go to time")</f>
        <v/>
      </c>
    </row>
    <row r="170">
      <c r="A170">
        <f>HYPERLINK("https://www.youtube.com/watch?v=m34XjKFNPrw", "Video")</f>
        <v/>
      </c>
      <c r="B170" t="inlineStr">
        <is>
          <t>2:36</t>
        </is>
      </c>
      <c r="C170" t="inlineStr">
        <is>
          <t>Tomato Meter the consensus from critics</t>
        </is>
      </c>
      <c r="D170">
        <f>HYPERLINK("https://www.youtube.com/watch?v=m34XjKFNPrw&amp;t=156s", "Go to time")</f>
        <v/>
      </c>
    </row>
    <row r="171">
      <c r="A171">
        <f>HYPERLINK("https://www.youtube.com/watch?v=m34XjKFNPrw", "Video")</f>
        <v/>
      </c>
      <c r="B171" t="inlineStr">
        <is>
          <t>3:44</t>
        </is>
      </c>
      <c r="C171" t="inlineStr">
        <is>
          <t>the overall consensus calls it quote an</t>
        </is>
      </c>
      <c r="D171">
        <f>HYPERLINK("https://www.youtube.com/watch?v=m34XjKFNPrw&amp;t=224s", "Go to time")</f>
        <v/>
      </c>
    </row>
    <row r="172">
      <c r="A172">
        <f>HYPERLINK("https://www.youtube.com/watch?v=m34XjKFNPrw", "Video")</f>
        <v/>
      </c>
      <c r="B172" t="inlineStr">
        <is>
          <t>5:37</t>
        </is>
      </c>
      <c r="C172" t="inlineStr">
        <is>
          <t>on the Tomato Meter and the consensus</t>
        </is>
      </c>
      <c r="D172">
        <f>HYPERLINK("https://www.youtube.com/watch?v=m34XjKFNPrw&amp;t=337s", "Go to time")</f>
        <v/>
      </c>
    </row>
    <row r="173">
      <c r="A173">
        <f>HYPERLINK("https://www.youtube.com/watch?v=8vIcT7VLx0U", "Video")</f>
        <v/>
      </c>
      <c r="B173" t="inlineStr">
        <is>
          <t>9:36</t>
        </is>
      </c>
      <c r="C173" t="inlineStr">
        <is>
          <t>critics consensus reads Rocky IV</t>
        </is>
      </c>
      <c r="D173">
        <f>HYPERLINK("https://www.youtube.com/watch?v=8vIcT7VLx0U&amp;t=576s", "Go to time")</f>
        <v/>
      </c>
    </row>
    <row r="174">
      <c r="A174">
        <f>HYPERLINK("https://www.youtube.com/watch?v=83122tKLGw4", "Video")</f>
        <v/>
      </c>
      <c r="B174" t="inlineStr">
        <is>
          <t>8:40</t>
        </is>
      </c>
      <c r="C174" t="inlineStr">
        <is>
          <t>consensus reads wet hot American</t>
        </is>
      </c>
      <c r="D174">
        <f>HYPERLINK("https://www.youtube.com/watch?v=83122tKLGw4&amp;t=520s", "Go to time")</f>
        <v/>
      </c>
    </row>
    <row r="175">
      <c r="A175">
        <f>HYPERLINK("https://www.youtube.com/watch?v=RoBEUjxixPY", "Video")</f>
        <v/>
      </c>
      <c r="B175" t="inlineStr">
        <is>
          <t>1:31</t>
        </is>
      </c>
      <c r="C175" t="inlineStr">
        <is>
          <t>obviously with a consensus that calls it</t>
        </is>
      </c>
      <c r="D175">
        <f>HYPERLINK("https://www.youtube.com/watch?v=RoBEUjxixPY&amp;t=91s", "Go to time")</f>
        <v/>
      </c>
    </row>
    <row r="176">
      <c r="A176">
        <f>HYPERLINK("https://www.youtube.com/watch?v=RoBEUjxixPY", "Video")</f>
        <v/>
      </c>
      <c r="B176" t="inlineStr">
        <is>
          <t>4:18</t>
        </is>
      </c>
      <c r="C176" t="inlineStr">
        <is>
          <t>the critics consensus for this certified</t>
        </is>
      </c>
      <c r="D176">
        <f>HYPERLINK("https://www.youtube.com/watch?v=RoBEUjxixPY&amp;t=258s", "Go to time")</f>
        <v/>
      </c>
    </row>
    <row r="177">
      <c r="A177">
        <f>HYPERLINK("https://www.youtube.com/watch?v=4DwkGzgARh0", "Video")</f>
        <v/>
      </c>
      <c r="B177" t="inlineStr">
        <is>
          <t>1:10</t>
        </is>
      </c>
      <c r="C177" t="inlineStr">
        <is>
          <t>second season and a consensus that says</t>
        </is>
      </c>
      <c r="D177">
        <f>HYPERLINK("https://www.youtube.com/watch?v=4DwkGzgARh0&amp;t=70s", "Go to time")</f>
        <v/>
      </c>
    </row>
    <row r="178">
      <c r="A178">
        <f>HYPERLINK("https://www.youtube.com/watch?v=4DwkGzgARh0", "Video")</f>
        <v/>
      </c>
      <c r="B178" t="inlineStr">
        <is>
          <t>4:15</t>
        </is>
      </c>
      <c r="C178" t="inlineStr">
        <is>
          <t>and consensus that says it lives up to</t>
        </is>
      </c>
      <c r="D178">
        <f>HYPERLINK("https://www.youtube.com/watch?v=4DwkGzgARh0&amp;t=255s", "Go to time")</f>
        <v/>
      </c>
    </row>
    <row r="179">
      <c r="A179">
        <f>HYPERLINK("https://www.youtube.com/watch?v=S1qXnwq2CSQ", "Video")</f>
        <v/>
      </c>
      <c r="B179" t="inlineStr">
        <is>
          <t>8:33</t>
        </is>
      </c>
      <c r="C179" t="inlineStr">
        <is>
          <t>Rotten Tomatoes critic's consensus reads</t>
        </is>
      </c>
      <c r="D179">
        <f>HYPERLINK("https://www.youtube.com/watch?v=S1qXnwq2CSQ&amp;t=513s", "Go to time")</f>
        <v/>
      </c>
    </row>
    <row r="180">
      <c r="A180">
        <f>HYPERLINK("https://www.youtube.com/watch?v=Wtt6ZsbRWtQ", "Video")</f>
        <v/>
      </c>
      <c r="B180" t="inlineStr">
        <is>
          <t>7:34</t>
        </is>
      </c>
      <c r="C180" t="inlineStr">
        <is>
          <t>all up perfectly the critics consensus</t>
        </is>
      </c>
      <c r="D180">
        <f>HYPERLINK("https://www.youtube.com/watch?v=Wtt6ZsbRWtQ&amp;t=454s", "Go to time")</f>
        <v/>
      </c>
    </row>
    <row r="181">
      <c r="A181">
        <f>HYPERLINK("https://www.youtube.com/watch?v=Wtt6ZsbRWtQ", "Video")</f>
        <v/>
      </c>
      <c r="B181" t="inlineStr">
        <is>
          <t>12:39</t>
        </is>
      </c>
      <c r="C181" t="inlineStr">
        <is>
          <t>critic's consensus that says sense</t>
        </is>
      </c>
      <c r="D181">
        <f>HYPERLINK("https://www.youtube.com/watch?v=Wtt6ZsbRWtQ&amp;t=759s", "Go to time")</f>
        <v/>
      </c>
    </row>
    <row r="182">
      <c r="A182">
        <f>HYPERLINK("https://www.youtube.com/watch?v=Wtt6ZsbRWtQ", "Video")</f>
        <v/>
      </c>
      <c r="B182" t="inlineStr">
        <is>
          <t>19:56</t>
        </is>
      </c>
      <c r="C182" t="inlineStr">
        <is>
          <t>consensus from critics says that with a</t>
        </is>
      </c>
      <c r="D182">
        <f>HYPERLINK("https://www.youtube.com/watch?v=Wtt6ZsbRWtQ&amp;t=1196s", "Go to time")</f>
        <v/>
      </c>
    </row>
    <row r="183">
      <c r="A183">
        <f>HYPERLINK("https://www.youtube.com/watch?v=Wtt6ZsbRWtQ", "Video")</f>
        <v/>
      </c>
      <c r="B183" t="inlineStr">
        <is>
          <t>24:12</t>
        </is>
      </c>
      <c r="C183" t="inlineStr">
        <is>
          <t>certified fresh film with a consensus</t>
        </is>
      </c>
      <c r="D183">
        <f>HYPERLINK("https://www.youtube.com/watch?v=Wtt6ZsbRWtQ&amp;t=1452s", "Go to time")</f>
        <v/>
      </c>
    </row>
    <row r="184">
      <c r="A184">
        <f>HYPERLINK("https://www.youtube.com/watch?v=AAJf0X03SX4", "Video")</f>
        <v/>
      </c>
      <c r="B184" t="inlineStr">
        <is>
          <t>3:07</t>
        </is>
      </c>
      <c r="C184" t="inlineStr">
        <is>
          <t>meter the consensus from critics is that</t>
        </is>
      </c>
      <c r="D184">
        <f>HYPERLINK("https://www.youtube.com/watch?v=AAJf0X03SX4&amp;t=187s", "Go to time")</f>
        <v/>
      </c>
    </row>
    <row r="185">
      <c r="A185">
        <f>HYPERLINK("https://www.youtube.com/watch?v=AAJf0X03SX4", "Video")</f>
        <v/>
      </c>
      <c r="B185" t="inlineStr">
        <is>
          <t>5:28</t>
        </is>
      </c>
      <c r="C185" t="inlineStr">
        <is>
          <t>consensus from critics that this is one</t>
        </is>
      </c>
      <c r="D185">
        <f>HYPERLINK("https://www.youtube.com/watch?v=AAJf0X03SX4&amp;t=328s", "Go to time")</f>
        <v/>
      </c>
    </row>
    <row r="186">
      <c r="A186">
        <f>HYPERLINK("https://www.youtube.com/watch?v=AAJf0X03SX4", "Video")</f>
        <v/>
      </c>
      <c r="B186" t="inlineStr">
        <is>
          <t>7:21</t>
        </is>
      </c>
      <c r="C186" t="inlineStr">
        <is>
          <t>and for good reason the consensus among</t>
        </is>
      </c>
      <c r="D186">
        <f>HYPERLINK("https://www.youtube.com/watch?v=AAJf0X03SX4&amp;t=441s", "Go to time")</f>
        <v/>
      </c>
    </row>
    <row r="187">
      <c r="A187">
        <f>HYPERLINK("https://www.youtube.com/watch?v=AAJf0X03SX4", "Video")</f>
        <v/>
      </c>
      <c r="B187" t="inlineStr">
        <is>
          <t>9:23</t>
        </is>
      </c>
      <c r="C187" t="inlineStr">
        <is>
          <t>consensus that simply reads forget about</t>
        </is>
      </c>
      <c r="D187">
        <f>HYPERLINK("https://www.youtube.com/watch?v=AAJf0X03SX4&amp;t=563s", "Go to time")</f>
        <v/>
      </c>
    </row>
    <row r="188">
      <c r="A188">
        <f>HYPERLINK("https://www.youtube.com/watch?v=AAJf0X03SX4", "Video")</f>
        <v/>
      </c>
      <c r="B188" t="inlineStr">
        <is>
          <t>11:50</t>
        </is>
      </c>
      <c r="C188" t="inlineStr">
        <is>
          <t>overall critics consensus which calls it</t>
        </is>
      </c>
      <c r="D188">
        <f>HYPERLINK("https://www.youtube.com/watch?v=AAJf0X03SX4&amp;t=710s", "Go to time")</f>
        <v/>
      </c>
    </row>
    <row r="189">
      <c r="A189">
        <f>HYPERLINK("https://www.youtube.com/watch?v=AAJf0X03SX4", "Video")</f>
        <v/>
      </c>
      <c r="B189" t="inlineStr">
        <is>
          <t>13:50</t>
        </is>
      </c>
      <c r="C189" t="inlineStr">
        <is>
          <t>the consensus from critics is that this</t>
        </is>
      </c>
      <c r="D189">
        <f>HYPERLINK("https://www.youtube.com/watch?v=AAJf0X03SX4&amp;t=830s", "Go to time")</f>
        <v/>
      </c>
    </row>
    <row r="190">
      <c r="A190">
        <f>HYPERLINK("https://www.youtube.com/watch?v=AAJf0X03SX4", "Video")</f>
        <v/>
      </c>
      <c r="B190" t="inlineStr">
        <is>
          <t>16:14</t>
        </is>
      </c>
      <c r="C190" t="inlineStr">
        <is>
          <t>the consensus from critics is that this</t>
        </is>
      </c>
      <c r="D190">
        <f>HYPERLINK("https://www.youtube.com/watch?v=AAJf0X03SX4&amp;t=974s", "Go to time")</f>
        <v/>
      </c>
    </row>
    <row r="191">
      <c r="A191">
        <f>HYPERLINK("https://www.youtube.com/watch?v=AAJf0X03SX4", "Video")</f>
        <v/>
      </c>
      <c r="B191" t="inlineStr">
        <is>
          <t>18:09</t>
        </is>
      </c>
      <c r="C191" t="inlineStr">
        <is>
          <t>abused women the consensus from critics</t>
        </is>
      </c>
      <c r="D191">
        <f>HYPERLINK("https://www.youtube.com/watch?v=AAJf0X03SX4&amp;t=1089s", "Go to time")</f>
        <v/>
      </c>
    </row>
    <row r="192">
      <c r="A192">
        <f>HYPERLINK("https://www.youtube.com/watch?v=AAJf0X03SX4", "Video")</f>
        <v/>
      </c>
      <c r="B192" t="inlineStr">
        <is>
          <t>20:44</t>
        </is>
      </c>
      <c r="C192" t="inlineStr">
        <is>
          <t>as parody and the overall consensus from</t>
        </is>
      </c>
      <c r="D192">
        <f>HYPERLINK("https://www.youtube.com/watch?v=AAJf0X03SX4&amp;t=1244s", "Go to time")</f>
        <v/>
      </c>
    </row>
    <row r="193">
      <c r="A193">
        <f>HYPERLINK("https://www.youtube.com/watch?v=AAJf0X03SX4", "Video")</f>
        <v/>
      </c>
      <c r="B193" t="inlineStr">
        <is>
          <t>23:05</t>
        </is>
      </c>
      <c r="C193" t="inlineStr">
        <is>
          <t>hold of it with a consensus that redline</t>
        </is>
      </c>
      <c r="D193">
        <f>HYPERLINK("https://www.youtube.com/watch?v=AAJf0X03SX4&amp;t=1385s", "Go to time")</f>
        <v/>
      </c>
    </row>
    <row r="194">
      <c r="A194">
        <f>HYPERLINK("https://www.youtube.com/watch?v=pxBsFVWQQVw", "Video")</f>
        <v/>
      </c>
      <c r="B194" t="inlineStr">
        <is>
          <t>14:34</t>
        </is>
      </c>
      <c r="C194" t="inlineStr">
        <is>
          <t>critics consensus reads the crafts can't</t>
        </is>
      </c>
      <c r="D194">
        <f>HYPERLINK("https://www.youtube.com/watch?v=pxBsFVWQQVw&amp;t=874s", "Go to time")</f>
        <v/>
      </c>
    </row>
    <row r="195">
      <c r="A195">
        <f>HYPERLINK("https://www.youtube.com/watch?v=63ZA328bi3k", "Video")</f>
        <v/>
      </c>
      <c r="B195" t="inlineStr">
        <is>
          <t>15:03</t>
        </is>
      </c>
      <c r="C195" t="inlineStr">
        <is>
          <t>consensus reads Bride of Chucky is</t>
        </is>
      </c>
      <c r="D195">
        <f>HYPERLINK("https://www.youtube.com/watch?v=63ZA328bi3k&amp;t=903s", "Go to time")</f>
        <v/>
      </c>
    </row>
    <row r="196">
      <c r="A196">
        <f>HYPERLINK("https://www.youtube.com/watch?v=rsrok5sw2yo", "Video")</f>
        <v/>
      </c>
      <c r="B196" t="inlineStr">
        <is>
          <t>3:43</t>
        </is>
      </c>
      <c r="C196" t="inlineStr">
        <is>
          <t>consensus puts it a quote hilarious</t>
        </is>
      </c>
      <c r="D196">
        <f>HYPERLINK("https://www.youtube.com/watch?v=rsrok5sw2yo&amp;t=223s", "Go to time")</f>
        <v/>
      </c>
    </row>
    <row r="197">
      <c r="A197">
        <f>HYPERLINK("https://www.youtube.com/watch?v=rsrok5sw2yo", "Video")</f>
        <v/>
      </c>
      <c r="B197" t="inlineStr">
        <is>
          <t>15:06</t>
        </is>
      </c>
      <c r="C197" t="inlineStr">
        <is>
          <t>the critics consensus that calls it</t>
        </is>
      </c>
      <c r="D197">
        <f>HYPERLINK("https://www.youtube.com/watch?v=rsrok5sw2yo&amp;t=906s", "Go to time")</f>
        <v/>
      </c>
    </row>
    <row r="198">
      <c r="A198">
        <f>HYPERLINK("https://www.youtube.com/watch?v=Hq8G6r3GyGw", "Video")</f>
        <v/>
      </c>
      <c r="B198" t="inlineStr">
        <is>
          <t>1:54</t>
        </is>
      </c>
      <c r="C198" t="inlineStr">
        <is>
          <t>critics consensus that is in large part</t>
        </is>
      </c>
      <c r="D198">
        <f>HYPERLINK("https://www.youtube.com/watch?v=Hq8G6r3GyGw&amp;t=114s", "Go to time")</f>
        <v/>
      </c>
    </row>
    <row r="199">
      <c r="A199">
        <f>HYPERLINK("https://www.youtube.com/watch?v=Hq8G6r3GyGw", "Video")</f>
        <v/>
      </c>
      <c r="B199" t="inlineStr">
        <is>
          <t>4:09</t>
        </is>
      </c>
      <c r="C199" t="inlineStr">
        <is>
          <t>agree with a consensus that says</t>
        </is>
      </c>
      <c r="D199">
        <f>HYPERLINK("https://www.youtube.com/watch?v=Hq8G6r3GyGw&amp;t=249s", "Go to time")</f>
        <v/>
      </c>
    </row>
    <row r="200">
      <c r="A200">
        <f>HYPERLINK("https://www.youtube.com/watch?v=Hq8G6r3GyGw", "Video")</f>
        <v/>
      </c>
      <c r="B200" t="inlineStr">
        <is>
          <t>6:31</t>
        </is>
      </c>
      <c r="C200" t="inlineStr">
        <is>
          <t>Praise from critics with a consensus</t>
        </is>
      </c>
      <c r="D200">
        <f>HYPERLINK("https://www.youtube.com/watch?v=Hq8G6r3GyGw&amp;t=391s", "Go to time")</f>
        <v/>
      </c>
    </row>
    <row r="201">
      <c r="A201">
        <f>HYPERLINK("https://www.youtube.com/watch?v=TwanI4rZj4A", "Video")</f>
        <v/>
      </c>
      <c r="B201" t="inlineStr">
        <is>
          <t>10:39</t>
        </is>
      </c>
      <c r="C201" t="inlineStr">
        <is>
          <t>critics consensus simply put Bella</t>
        </is>
      </c>
      <c r="D201">
        <f>HYPERLINK("https://www.youtube.com/watch?v=TwanI4rZj4A&amp;t=639s", "Go to time")</f>
        <v/>
      </c>
    </row>
    <row r="202">
      <c r="A202">
        <f>HYPERLINK("https://www.youtube.com/watch?v=TwanI4rZj4A", "Video")</f>
        <v/>
      </c>
      <c r="B202" t="inlineStr">
        <is>
          <t>14:45</t>
        </is>
      </c>
      <c r="C202" t="inlineStr">
        <is>
          <t>a consensus from critics that says it</t>
        </is>
      </c>
      <c r="D202">
        <f>HYPERLINK("https://www.youtube.com/watch?v=TwanI4rZj4A&amp;t=885s", "Go to time")</f>
        <v/>
      </c>
    </row>
    <row r="203">
      <c r="A203">
        <f>HYPERLINK("https://www.youtube.com/watch?v=rI_Nnq0fC8E", "Video")</f>
        <v/>
      </c>
      <c r="B203" t="inlineStr">
        <is>
          <t>0:43</t>
        </is>
      </c>
      <c r="C203" t="inlineStr">
        <is>
          <t>the consensus is that it's an ancient</t>
        </is>
      </c>
      <c r="D203">
        <f>HYPERLINK("https://www.youtube.com/watch?v=rI_Nnq0fC8E&amp;t=43s", "Go to time")</f>
        <v/>
      </c>
    </row>
    <row r="204">
      <c r="A204">
        <f>HYPERLINK("https://www.youtube.com/watch?v=uvXfY3bgXQA", "Video")</f>
        <v/>
      </c>
      <c r="B204" t="inlineStr">
        <is>
          <t>14:38</t>
        </is>
      </c>
      <c r="C204" t="inlineStr">
        <is>
          <t>consensus reads Masters of the Universe</t>
        </is>
      </c>
      <c r="D204">
        <f>HYPERLINK("https://www.youtube.com/watch?v=uvXfY3bgXQA&amp;t=878s", "Go to time")</f>
        <v/>
      </c>
    </row>
    <row r="205">
      <c r="A205">
        <f>HYPERLINK("https://www.youtube.com/watch?v=F4ciZtuuKI0", "Video")</f>
        <v/>
      </c>
      <c r="B205" t="inlineStr">
        <is>
          <t>10:59</t>
        </is>
      </c>
      <c r="C205" t="inlineStr">
        <is>
          <t>the Rotten Tomatoes critics consensus</t>
        </is>
      </c>
      <c r="D205">
        <f>HYPERLINK("https://www.youtube.com/watch?v=F4ciZtuuKI0&amp;t=659s", "Go to time")</f>
        <v/>
      </c>
    </row>
    <row r="206">
      <c r="A206">
        <f>HYPERLINK("https://www.youtube.com/watch?v=F4ciZtuuKI0", "Video")</f>
        <v/>
      </c>
      <c r="B206" t="inlineStr">
        <is>
          <t>11:32</t>
        </is>
      </c>
      <c r="C206" t="inlineStr">
        <is>
          <t>critics consensus is what Tim just gave</t>
        </is>
      </c>
      <c r="D206">
        <f>HYPERLINK("https://www.youtube.com/watch?v=F4ciZtuuKI0&amp;t=692s", "Go to time")</f>
        <v/>
      </c>
    </row>
    <row r="207">
      <c r="A207">
        <f>HYPERLINK("https://www.youtube.com/watch?v=9oq360iiCmM", "Video")</f>
        <v/>
      </c>
      <c r="B207" t="inlineStr">
        <is>
          <t>13:07</t>
        </is>
      </c>
      <c r="C207" t="inlineStr">
        <is>
          <t>came to a consensus of too much negan</t>
        </is>
      </c>
      <c r="D207">
        <f>HYPERLINK("https://www.youtube.com/watch?v=9oq360iiCmM&amp;t=787s", "Go to time")</f>
        <v/>
      </c>
    </row>
    <row r="208">
      <c r="A208">
        <f>HYPERLINK("https://www.youtube.com/watch?v=kZIVwMJnCOo", "Video")</f>
        <v/>
      </c>
      <c r="B208" t="inlineStr">
        <is>
          <t>8:12</t>
        </is>
      </c>
      <c r="C208" t="inlineStr">
        <is>
          <t>classic with a consensus that says with</t>
        </is>
      </c>
      <c r="D208">
        <f>HYPERLINK("https://www.youtube.com/watch?v=kZIVwMJnCOo&amp;t=492s", "Go to time")</f>
        <v/>
      </c>
    </row>
    <row r="209">
      <c r="A209">
        <f>HYPERLINK("https://www.youtube.com/watch?v=kZIVwMJnCOo", "Video")</f>
        <v/>
      </c>
      <c r="B209" t="inlineStr">
        <is>
          <t>15:16</t>
        </is>
      </c>
      <c r="C209" t="inlineStr">
        <is>
          <t>the critics consensus calls it an</t>
        </is>
      </c>
      <c r="D209">
        <f>HYPERLINK("https://www.youtube.com/watch?v=kZIVwMJnCOo&amp;t=916s", "Go to time")</f>
        <v/>
      </c>
    </row>
    <row r="210">
      <c r="A210">
        <f>HYPERLINK("https://www.youtube.com/watch?v=kZIVwMJnCOo", "Video")</f>
        <v/>
      </c>
      <c r="B210" t="inlineStr">
        <is>
          <t>24:31</t>
        </is>
      </c>
      <c r="C210" t="inlineStr">
        <is>
          <t>consensus that says it packs an</t>
        </is>
      </c>
      <c r="D210">
        <f>HYPERLINK("https://www.youtube.com/watch?v=kZIVwMJnCOo&amp;t=1471s", "Go to time")</f>
        <v/>
      </c>
    </row>
    <row r="211">
      <c r="A211">
        <f>HYPERLINK("https://www.youtube.com/watch?v=tQPOJ5aEdjA", "Video")</f>
        <v/>
      </c>
      <c r="B211" t="inlineStr">
        <is>
          <t>3:07</t>
        </is>
      </c>
      <c r="C211" t="inlineStr">
        <is>
          <t>Fresh the consensus from Critics on this</t>
        </is>
      </c>
      <c r="D211">
        <f>HYPERLINK("https://www.youtube.com/watch?v=tQPOJ5aEdjA&amp;t=187s", "Go to time")</f>
        <v/>
      </c>
    </row>
    <row r="212">
      <c r="A212">
        <f>HYPERLINK("https://www.youtube.com/watch?v=tQPOJ5aEdjA", "Video")</f>
        <v/>
      </c>
      <c r="B212" t="inlineStr">
        <is>
          <t>7:00</t>
        </is>
      </c>
      <c r="C212" t="inlineStr">
        <is>
          <t>faces the critic's consensus for what is</t>
        </is>
      </c>
      <c r="D212">
        <f>HYPERLINK("https://www.youtube.com/watch?v=tQPOJ5aEdjA&amp;t=420s", "Go to time")</f>
        <v/>
      </c>
    </row>
    <row r="213">
      <c r="A213">
        <f>HYPERLINK("https://www.youtube.com/watch?v=tQPOJ5aEdjA", "Video")</f>
        <v/>
      </c>
      <c r="B213" t="inlineStr">
        <is>
          <t>10:19</t>
        </is>
      </c>
      <c r="C213" t="inlineStr">
        <is>
          <t>critics consensus for this season says</t>
        </is>
      </c>
      <c r="D213">
        <f>HYPERLINK("https://www.youtube.com/watch?v=tQPOJ5aEdjA&amp;t=619s", "Go to time")</f>
        <v/>
      </c>
    </row>
    <row r="214">
      <c r="A214">
        <f>HYPERLINK("https://www.youtube.com/watch?v=tQPOJ5aEdjA", "Video")</f>
        <v/>
      </c>
      <c r="B214" t="inlineStr">
        <is>
          <t>12:46</t>
        </is>
      </c>
      <c r="C214" t="inlineStr">
        <is>
          <t>critic's consensus is that this 85%</t>
        </is>
      </c>
      <c r="D214">
        <f>HYPERLINK("https://www.youtube.com/watch?v=tQPOJ5aEdjA&amp;t=766s", "Go to time")</f>
        <v/>
      </c>
    </row>
    <row r="215">
      <c r="A215">
        <f>HYPERLINK("https://www.youtube.com/watch?v=Eej8yh8O-uU", "Video")</f>
        <v/>
      </c>
      <c r="B215" t="inlineStr">
        <is>
          <t>7:52</t>
        </is>
      </c>
      <c r="C215" t="inlineStr">
        <is>
          <t>90 percent and the consensus from</t>
        </is>
      </c>
      <c r="D215">
        <f>HYPERLINK("https://www.youtube.com/watch?v=Eej8yh8O-uU&amp;t=472s", "Go to time")</f>
        <v/>
      </c>
    </row>
    <row r="216">
      <c r="A216">
        <f>HYPERLINK("https://www.youtube.com/watch?v=Eej8yh8O-uU", "Video")</f>
        <v/>
      </c>
      <c r="B216" t="inlineStr">
        <is>
          <t>11:45</t>
        </is>
      </c>
      <c r="C216" t="inlineStr">
        <is>
          <t>score is backed by a consensus that says</t>
        </is>
      </c>
      <c r="D216">
        <f>HYPERLINK("https://www.youtube.com/watch?v=Eej8yh8O-uU&amp;t=705s", "Go to time")</f>
        <v/>
      </c>
    </row>
    <row r="217">
      <c r="A217">
        <f>HYPERLINK("https://www.youtube.com/watch?v=HRTCrjp1ScY", "Video")</f>
        <v/>
      </c>
      <c r="B217" t="inlineStr">
        <is>
          <t>29:43</t>
        </is>
      </c>
      <c r="C217" t="inlineStr">
        <is>
          <t>like that and the general consensus</t>
        </is>
      </c>
      <c r="D217">
        <f>HYPERLINK("https://www.youtube.com/watch?v=HRTCrjp1ScY&amp;t=1783s", "Go to time")</f>
        <v/>
      </c>
    </row>
    <row r="218">
      <c r="A218">
        <f>HYPERLINK("https://www.youtube.com/watch?v=CC48HudGqVk", "Video")</f>
        <v/>
      </c>
      <c r="B218" t="inlineStr">
        <is>
          <t>13:34</t>
        </is>
      </c>
      <c r="C218" t="inlineStr">
        <is>
          <t>Rotten Tomatoes critics consensus reads</t>
        </is>
      </c>
      <c r="D218">
        <f>HYPERLINK("https://www.youtube.com/watch?v=CC48HudGqVk&amp;t=814s", "Go to time")</f>
        <v/>
      </c>
    </row>
    <row r="219">
      <c r="A219">
        <f>HYPERLINK("https://www.youtube.com/watch?v=MufYFkZKEvI", "Video")</f>
        <v/>
      </c>
      <c r="B219" t="inlineStr">
        <is>
          <t>3:32</t>
        </is>
      </c>
      <c r="C219" t="inlineStr">
        <is>
          <t>with the consensus that always be my</t>
        </is>
      </c>
      <c r="D219">
        <f>HYPERLINK("https://www.youtube.com/watch?v=MufYFkZKEvI&amp;t=212s", "Go to time")</f>
        <v/>
      </c>
    </row>
    <row r="220">
      <c r="A220">
        <f>HYPERLINK("https://www.youtube.com/watch?v=MufYFkZKEvI", "Video")</f>
        <v/>
      </c>
      <c r="B220" t="inlineStr">
        <is>
          <t>6:25</t>
        </is>
      </c>
      <c r="C220" t="inlineStr">
        <is>
          <t>and the overall consensus from critics</t>
        </is>
      </c>
      <c r="D220">
        <f>HYPERLINK("https://www.youtube.com/watch?v=MufYFkZKEvI&amp;t=385s", "Go to time")</f>
        <v/>
      </c>
    </row>
    <row r="221">
      <c r="A221">
        <f>HYPERLINK("https://www.youtube.com/watch?v=MufYFkZKEvI", "Video")</f>
        <v/>
      </c>
      <c r="B221" t="inlineStr">
        <is>
          <t>8:54</t>
        </is>
      </c>
      <c r="C221" t="inlineStr">
        <is>
          <t>consensus from critics is that this film</t>
        </is>
      </c>
      <c r="D221">
        <f>HYPERLINK("https://www.youtube.com/watch?v=MufYFkZKEvI&amp;t=534s", "Go to time")</f>
        <v/>
      </c>
    </row>
    <row r="222">
      <c r="A222">
        <f>HYPERLINK("https://www.youtube.com/watch?v=MufYFkZKEvI", "Video")</f>
        <v/>
      </c>
      <c r="B222" t="inlineStr">
        <is>
          <t>11:02</t>
        </is>
      </c>
      <c r="C222" t="inlineStr">
        <is>
          <t>the franchise the consensus from critics</t>
        </is>
      </c>
      <c r="D222">
        <f>HYPERLINK("https://www.youtube.com/watch?v=MufYFkZKEvI&amp;t=662s", "Go to time")</f>
        <v/>
      </c>
    </row>
    <row r="223">
      <c r="A223">
        <f>HYPERLINK("https://www.youtube.com/watch?v=MufYFkZKEvI", "Video")</f>
        <v/>
      </c>
      <c r="B223" t="inlineStr">
        <is>
          <t>13:24</t>
        </is>
      </c>
      <c r="C223" t="inlineStr">
        <is>
          <t>cultures while the consensus from</t>
        </is>
      </c>
      <c r="D223">
        <f>HYPERLINK("https://www.youtube.com/watch?v=MufYFkZKEvI&amp;t=804s", "Go to time")</f>
        <v/>
      </c>
    </row>
    <row r="224">
      <c r="A224">
        <f>HYPERLINK("https://www.youtube.com/watch?v=MufYFkZKEvI", "Video")</f>
        <v/>
      </c>
      <c r="B224" t="inlineStr">
        <is>
          <t>15:42</t>
        </is>
      </c>
      <c r="C224" t="inlineStr">
        <is>
          <t>cruel reality and the overall consensus</t>
        </is>
      </c>
      <c r="D224">
        <f>HYPERLINK("https://www.youtube.com/watch?v=MufYFkZKEvI&amp;t=942s", "Go to time")</f>
        <v/>
      </c>
    </row>
    <row r="225">
      <c r="A225">
        <f>HYPERLINK("https://www.youtube.com/watch?v=MufYFkZKEvI", "Video")</f>
        <v/>
      </c>
      <c r="B225" t="inlineStr">
        <is>
          <t>18:02</t>
        </is>
      </c>
      <c r="C225" t="inlineStr">
        <is>
          <t>consensus from the latter saying that</t>
        </is>
      </c>
      <c r="D225">
        <f>HYPERLINK("https://www.youtube.com/watch?v=MufYFkZKEvI&amp;t=1082s", "Go to time")</f>
        <v/>
      </c>
    </row>
    <row r="226">
      <c r="A226">
        <f>HYPERLINK("https://www.youtube.com/watch?v=MufYFkZKEvI", "Video")</f>
        <v/>
      </c>
      <c r="B226" t="inlineStr">
        <is>
          <t>20:27</t>
        </is>
      </c>
      <c r="C226" t="inlineStr">
        <is>
          <t>the overall consensus from critics says</t>
        </is>
      </c>
      <c r="D226">
        <f>HYPERLINK("https://www.youtube.com/watch?v=MufYFkZKEvI&amp;t=1227s", "Go to time")</f>
        <v/>
      </c>
    </row>
    <row r="227">
      <c r="A227">
        <f>HYPERLINK("https://www.youtube.com/watch?v=MufYFkZKEvI", "Video")</f>
        <v/>
      </c>
      <c r="B227" t="inlineStr">
        <is>
          <t>22:48</t>
        </is>
      </c>
      <c r="C227" t="inlineStr">
        <is>
          <t>is and the consensus from critics in</t>
        </is>
      </c>
      <c r="D227">
        <f>HYPERLINK("https://www.youtube.com/watch?v=MufYFkZKEvI&amp;t=1368s", "Go to time")</f>
        <v/>
      </c>
    </row>
    <row r="228">
      <c r="A228">
        <f>HYPERLINK("https://www.youtube.com/watch?v=MufYFkZKEvI", "Video")</f>
        <v/>
      </c>
      <c r="B228" t="inlineStr">
        <is>
          <t>24:57</t>
        </is>
      </c>
      <c r="C228" t="inlineStr">
        <is>
          <t>overall consensus from critic says from</t>
        </is>
      </c>
      <c r="D228">
        <f>HYPERLINK("https://www.youtube.com/watch?v=MufYFkZKEvI&amp;t=1497s", "Go to time")</f>
        <v/>
      </c>
    </row>
    <row r="229">
      <c r="A229">
        <f>HYPERLINK("https://www.youtube.com/watch?v=pJjnSwAd1s4", "Video")</f>
        <v/>
      </c>
      <c r="B229" t="inlineStr">
        <is>
          <t>0:59</t>
        </is>
      </c>
      <c r="C229" t="inlineStr">
        <is>
          <t>thank you finally consensus okay but why</t>
        </is>
      </c>
      <c r="D229">
        <f>HYPERLINK("https://www.youtube.com/watch?v=pJjnSwAd1s4&amp;t=59s", "Go to time")</f>
        <v/>
      </c>
    </row>
    <row r="230">
      <c r="A230">
        <f>HYPERLINK("https://www.youtube.com/watch?v=MOYpJHGBr98", "Video")</f>
        <v/>
      </c>
      <c r="B230" t="inlineStr">
        <is>
          <t>2:20</t>
        </is>
      </c>
      <c r="C230" t="inlineStr">
        <is>
          <t>critics consensus for this certified</t>
        </is>
      </c>
      <c r="D230">
        <f>HYPERLINK("https://www.youtube.com/watch?v=MOYpJHGBr98&amp;t=140s", "Go to time")</f>
        <v/>
      </c>
    </row>
    <row r="231">
      <c r="A231">
        <f>HYPERLINK("https://www.youtube.com/watch?v=MOYpJHGBr98", "Video")</f>
        <v/>
      </c>
      <c r="B231" t="inlineStr">
        <is>
          <t>8:22</t>
        </is>
      </c>
      <c r="C231" t="inlineStr">
        <is>
          <t>history as the critics consensus so</t>
        </is>
      </c>
      <c r="D231">
        <f>HYPERLINK("https://www.youtube.com/watch?v=MOYpJHGBr98&amp;t=502s", "Go to time")</f>
        <v/>
      </c>
    </row>
    <row r="232">
      <c r="A232">
        <f>HYPERLINK("https://www.youtube.com/watch?v=YH232gAGzbE", "Video")</f>
        <v/>
      </c>
      <c r="B232" t="inlineStr">
        <is>
          <t>14:14</t>
        </is>
      </c>
      <c r="C232" t="inlineStr">
        <is>
          <t>Tomatoes critics consensus reads</t>
        </is>
      </c>
      <c r="D232">
        <f>HYPERLINK("https://www.youtube.com/watch?v=YH232gAGzbE&amp;t=854s", "Go to time")</f>
        <v/>
      </c>
    </row>
    <row r="233">
      <c r="A233">
        <f>HYPERLINK("https://www.youtube.com/watch?v=5ExqTddciJU", "Video")</f>
        <v/>
      </c>
      <c r="B233" t="inlineStr">
        <is>
          <t>10:06</t>
        </is>
      </c>
      <c r="C233" t="inlineStr">
        <is>
          <t>consensus on this one is a quote smart</t>
        </is>
      </c>
      <c r="D233">
        <f>HYPERLINK("https://www.youtube.com/watch?v=5ExqTddciJU&amp;t=606s", "Go to time")</f>
        <v/>
      </c>
    </row>
    <row r="234">
      <c r="A234">
        <f>HYPERLINK("https://www.youtube.com/watch?v=6PaVtrTL2ak", "Video")</f>
        <v/>
      </c>
      <c r="B234" t="inlineStr">
        <is>
          <t>3:51</t>
        </is>
      </c>
      <c r="C234" t="inlineStr">
        <is>
          <t>consensus that Final Fantasy the spirits</t>
        </is>
      </c>
      <c r="D234">
        <f>HYPERLINK("https://www.youtube.com/watch?v=6PaVtrTL2ak&amp;t=231s", "Go to time")</f>
        <v/>
      </c>
    </row>
    <row r="235">
      <c r="A235">
        <f>HYPERLINK("https://www.youtube.com/watch?v=6PaVtrTL2ak", "Video")</f>
        <v/>
      </c>
      <c r="B235" t="inlineStr">
        <is>
          <t>6:35</t>
        </is>
      </c>
      <c r="C235" t="inlineStr">
        <is>
          <t>critic's consensus that says despite an</t>
        </is>
      </c>
      <c r="D235">
        <f>HYPERLINK("https://www.youtube.com/watch?v=6PaVtrTL2ak&amp;t=395s", "Go to time")</f>
        <v/>
      </c>
    </row>
    <row r="236">
      <c r="A236">
        <f>HYPERLINK("https://www.youtube.com/watch?v=6PaVtrTL2ak", "Video")</f>
        <v/>
      </c>
      <c r="B236" t="inlineStr">
        <is>
          <t>8:48</t>
        </is>
      </c>
      <c r="C236" t="inlineStr">
        <is>
          <t>critics with a consensus that says</t>
        </is>
      </c>
      <c r="D236">
        <f>HYPERLINK("https://www.youtube.com/watch?v=6PaVtrTL2ak&amp;t=528s", "Go to time")</f>
        <v/>
      </c>
    </row>
    <row r="237">
      <c r="A237">
        <f>HYPERLINK("https://www.youtube.com/watch?v=6PaVtrTL2ak", "Video")</f>
        <v/>
      </c>
      <c r="B237" t="inlineStr">
        <is>
          <t>11:06</t>
        </is>
      </c>
      <c r="C237" t="inlineStr">
        <is>
          <t>consensus from critics is that Rampage</t>
        </is>
      </c>
      <c r="D237">
        <f>HYPERLINK("https://www.youtube.com/watch?v=6PaVtrTL2ak&amp;t=666s", "Go to time")</f>
        <v/>
      </c>
    </row>
    <row r="238">
      <c r="A238">
        <f>HYPERLINK("https://www.youtube.com/watch?v=6PaVtrTL2ak", "Video")</f>
        <v/>
      </c>
      <c r="B238" t="inlineStr">
        <is>
          <t>13:23</t>
        </is>
      </c>
      <c r="C238" t="inlineStr">
        <is>
          <t>and the overall consensus from critics</t>
        </is>
      </c>
      <c r="D238">
        <f>HYPERLINK("https://www.youtube.com/watch?v=6PaVtrTL2ak&amp;t=803s", "Go to time")</f>
        <v/>
      </c>
    </row>
    <row r="239">
      <c r="A239">
        <f>HYPERLINK("https://www.youtube.com/watch?v=6PaVtrTL2ak", "Video")</f>
        <v/>
      </c>
      <c r="B239" t="inlineStr">
        <is>
          <t>16:03</t>
        </is>
      </c>
      <c r="C239" t="inlineStr">
        <is>
          <t>consensus from critics is that it's</t>
        </is>
      </c>
      <c r="D239">
        <f>HYPERLINK("https://www.youtube.com/watch?v=6PaVtrTL2ak&amp;t=963s", "Go to time")</f>
        <v/>
      </c>
    </row>
    <row r="240">
      <c r="A240">
        <f>HYPERLINK("https://www.youtube.com/watch?v=6PaVtrTL2ak", "Video")</f>
        <v/>
      </c>
      <c r="B240" t="inlineStr">
        <is>
          <t>18:22</t>
        </is>
      </c>
      <c r="C240" t="inlineStr">
        <is>
          <t>overall critics consensus is that</t>
        </is>
      </c>
      <c r="D240">
        <f>HYPERLINK("https://www.youtube.com/watch?v=6PaVtrTL2ak&amp;t=1102s", "Go to time")</f>
        <v/>
      </c>
    </row>
    <row r="241">
      <c r="A241">
        <f>HYPERLINK("https://www.youtube.com/watch?v=6PaVtrTL2ak", "Video")</f>
        <v/>
      </c>
      <c r="B241" t="inlineStr">
        <is>
          <t>20:34</t>
        </is>
      </c>
      <c r="C241" t="inlineStr">
        <is>
          <t>Tomato Meter the consensus from critics</t>
        </is>
      </c>
      <c r="D241">
        <f>HYPERLINK("https://www.youtube.com/watch?v=6PaVtrTL2ak&amp;t=1234s", "Go to time")</f>
        <v/>
      </c>
    </row>
    <row r="242">
      <c r="A242">
        <f>HYPERLINK("https://www.youtube.com/watch?v=6PaVtrTL2ak", "Video")</f>
        <v/>
      </c>
      <c r="B242" t="inlineStr">
        <is>
          <t>22:48</t>
        </is>
      </c>
      <c r="C242" t="inlineStr">
        <is>
          <t>consensus from critics that says like</t>
        </is>
      </c>
      <c r="D242">
        <f>HYPERLINK("https://www.youtube.com/watch?v=6PaVtrTL2ak&amp;t=1368s", "Go to time")</f>
        <v/>
      </c>
    </row>
    <row r="243">
      <c r="A243">
        <f>HYPERLINK("https://www.youtube.com/watch?v=6PaVtrTL2ak", "Video")</f>
        <v/>
      </c>
      <c r="B243" t="inlineStr">
        <is>
          <t>25:09</t>
        </is>
      </c>
      <c r="C243" t="inlineStr">
        <is>
          <t>consensus from critics that werewolves</t>
        </is>
      </c>
      <c r="D243">
        <f>HYPERLINK("https://www.youtube.com/watch?v=6PaVtrTL2ak&amp;t=1509s", "Go to time")</f>
        <v/>
      </c>
    </row>
    <row r="244">
      <c r="A244">
        <f>HYPERLINK("https://www.youtube.com/watch?v=6QNflNakJaw", "Video")</f>
        <v/>
      </c>
      <c r="B244" t="inlineStr">
        <is>
          <t>13:04</t>
        </is>
      </c>
      <c r="C244" t="inlineStr">
        <is>
          <t>the Rotten Tomatoes critics consensus</t>
        </is>
      </c>
      <c r="D244">
        <f>HYPERLINK("https://www.youtube.com/watch?v=6QNflNakJaw&amp;t=784s", "Go to time")</f>
        <v/>
      </c>
    </row>
    <row r="245">
      <c r="A245">
        <f>HYPERLINK("https://www.youtube.com/watch?v=c7F1h_Mdgns", "Video")</f>
        <v/>
      </c>
      <c r="B245" t="inlineStr">
        <is>
          <t>1:33</t>
        </is>
      </c>
      <c r="C245" t="inlineStr">
        <is>
          <t>critics consensus that says it's held</t>
        </is>
      </c>
      <c r="D245">
        <f>HYPERLINK("https://www.youtube.com/watch?v=c7F1h_Mdgns&amp;t=93s", "Go to time")</f>
        <v/>
      </c>
    </row>
    <row r="246">
      <c r="A246">
        <f>HYPERLINK("https://www.youtube.com/watch?v=c7F1h_Mdgns", "Video")</f>
        <v/>
      </c>
      <c r="B246" t="inlineStr">
        <is>
          <t>3:43</t>
        </is>
      </c>
      <c r="C246" t="inlineStr">
        <is>
          <t>Meter score of 51 the consensus from</t>
        </is>
      </c>
      <c r="D246">
        <f>HYPERLINK("https://www.youtube.com/watch?v=c7F1h_Mdgns&amp;t=223s", "Go to time")</f>
        <v/>
      </c>
    </row>
    <row r="247">
      <c r="A247">
        <f>HYPERLINK("https://www.youtube.com/watch?v=c7F1h_Mdgns", "Video")</f>
        <v/>
      </c>
      <c r="B247" t="inlineStr">
        <is>
          <t>6:09</t>
        </is>
      </c>
      <c r="C247" t="inlineStr">
        <is>
          <t>mind with a consensus that says this</t>
        </is>
      </c>
      <c r="D247">
        <f>HYPERLINK("https://www.youtube.com/watch?v=c7F1h_Mdgns&amp;t=369s", "Go to time")</f>
        <v/>
      </c>
    </row>
    <row r="248">
      <c r="A248">
        <f>HYPERLINK("https://www.youtube.com/watch?v=m6E1U3BkHXo", "Video")</f>
        <v/>
      </c>
      <c r="B248" t="inlineStr">
        <is>
          <t>9:10</t>
        </is>
      </c>
      <c r="C248" t="inlineStr">
        <is>
          <t>consensus reads noisy over produced and</t>
        </is>
      </c>
      <c r="D248">
        <f>HYPERLINK("https://www.youtube.com/watch?v=m6E1U3BkHXo&amp;t=550s", "Go to time")</f>
        <v/>
      </c>
    </row>
    <row r="249">
      <c r="A249">
        <f>HYPERLINK("https://www.youtube.com/watch?v=1ducf3XJJ5c", "Video")</f>
        <v/>
      </c>
      <c r="B249" t="inlineStr">
        <is>
          <t>13:44</t>
        </is>
      </c>
      <c r="C249" t="inlineStr">
        <is>
          <t>critics consensus reads Teenage Mutant</t>
        </is>
      </c>
      <c r="D249">
        <f>HYPERLINK("https://www.youtube.com/watch?v=1ducf3XJJ5c&amp;t=824s", "Go to time")</f>
        <v/>
      </c>
    </row>
    <row r="250">
      <c r="A250">
        <f>HYPERLINK("https://www.youtube.com/watch?v=vhNeuG-Y9Fo", "Video")</f>
        <v/>
      </c>
      <c r="B250" t="inlineStr">
        <is>
          <t>17:58</t>
        </is>
      </c>
      <c r="C250" t="inlineStr">
        <is>
          <t>up right there's a consensus people are</t>
        </is>
      </c>
      <c r="D250">
        <f>HYPERLINK("https://www.youtube.com/watch?v=vhNeuG-Y9Fo&amp;t=1078s", "Go to time")</f>
        <v/>
      </c>
    </row>
    <row r="251">
      <c r="A251">
        <f>HYPERLINK("https://www.youtube.com/watch?v=aiEx4Qn24w8", "Video")</f>
        <v/>
      </c>
      <c r="B251" t="inlineStr">
        <is>
          <t>0:16</t>
        </is>
      </c>
      <c r="C251" t="inlineStr">
        <is>
          <t>you agree with the group consensus</t>
        </is>
      </c>
      <c r="D251">
        <f>HYPERLINK("https://www.youtube.com/watch?v=aiEx4Qn24w8&amp;t=16s", "Go to time")</f>
        <v/>
      </c>
    </row>
    <row r="252">
      <c r="A252">
        <f>HYPERLINK("https://www.youtube.com/watch?v=jrgBnlfqCW4", "Video")</f>
        <v/>
      </c>
      <c r="B252" t="inlineStr">
        <is>
          <t>0:10</t>
        </is>
      </c>
      <c r="C252" t="inlineStr">
        <is>
          <t>the current consensus is that there is</t>
        </is>
      </c>
      <c r="D252">
        <f>HYPERLINK("https://www.youtube.com/watch?v=jrgBnlfqCW4&amp;t=10s", "Go to time")</f>
        <v/>
      </c>
    </row>
    <row r="253">
      <c r="A253">
        <f>HYPERLINK("https://www.youtube.com/watch?v=saEErVMirqc", "Video")</f>
        <v/>
      </c>
      <c r="B253" t="inlineStr">
        <is>
          <t>1:17</t>
        </is>
      </c>
      <c r="C253" t="inlineStr">
        <is>
          <t>represents a perceived group consensus</t>
        </is>
      </c>
      <c r="D253">
        <f>HYPERLINK("https://www.youtube.com/watch?v=saEErVMirqc&amp;t=77s", "Go to time")</f>
        <v/>
      </c>
    </row>
    <row r="254">
      <c r="A254">
        <f>HYPERLINK("https://www.youtube.com/watch?v=sHO5Z5jGM14", "Video")</f>
        <v/>
      </c>
      <c r="B254" t="inlineStr">
        <is>
          <t>5:45</t>
        </is>
      </c>
      <c r="C254" t="inlineStr">
        <is>
          <t>and was the consensus
among Egyptologists</t>
        </is>
      </c>
      <c r="D254">
        <f>HYPERLINK("https://www.youtube.com/watch?v=sHO5Z5jGM14&amp;t=345s", "Go to time")</f>
        <v/>
      </c>
    </row>
    <row r="255">
      <c r="A255">
        <f>HYPERLINK("https://www.youtube.com/watch?v=aS4VCxMeWQM", "Video")</f>
        <v/>
      </c>
      <c r="B255" t="inlineStr">
        <is>
          <t>9:54</t>
        </is>
      </c>
      <c r="C255" t="inlineStr">
        <is>
          <t>‘Yaga’ is harder to pin down, and there
isn’t a scholarly consensus on the word’s</t>
        </is>
      </c>
      <c r="D255">
        <f>HYPERLINK("https://www.youtube.com/watch?v=aS4VCxMeWQM&amp;t=594s", "Go to time")</f>
        <v/>
      </c>
    </row>
    <row r="256">
      <c r="A256">
        <f>HYPERLINK("https://www.youtube.com/watch?v=kJvCEivOPt8", "Video")</f>
        <v/>
      </c>
      <c r="B256" t="inlineStr">
        <is>
          <t>1:06</t>
        </is>
      </c>
      <c r="C256" t="inlineStr">
        <is>
          <t>to show up at spiritually significant events.
There’s little consensus on the appearance,</t>
        </is>
      </c>
      <c r="D256">
        <f>HYPERLINK("https://www.youtube.com/watch?v=kJvCEivOPt8&amp;t=66s", "Go to time")</f>
        <v/>
      </c>
    </row>
    <row r="257">
      <c r="A257">
        <f>HYPERLINK("https://www.youtube.com/watch?v=bpmTNFFRjdQ", "Video")</f>
        <v/>
      </c>
      <c r="B257" t="inlineStr">
        <is>
          <t>6:14</t>
        </is>
      </c>
      <c r="C257" t="inlineStr">
        <is>
          <t>It has become consensus</t>
        </is>
      </c>
      <c r="D257">
        <f>HYPERLINK("https://www.youtube.com/watch?v=bpmTNFFRjdQ&amp;t=374s", "Go to time")</f>
        <v/>
      </c>
    </row>
    <row r="258">
      <c r="A258">
        <f>HYPERLINK("https://www.youtube.com/watch?v=TqpkZMECnsc", "Video")</f>
        <v/>
      </c>
      <c r="B258" t="inlineStr">
        <is>
          <t>7:49</t>
        </is>
      </c>
      <c r="C258" t="inlineStr">
        <is>
          <t>Ultimately, it's this
lack of consensus</t>
        </is>
      </c>
      <c r="D258">
        <f>HYPERLINK("https://www.youtube.com/watch?v=TqpkZMECnsc&amp;t=469s", "Go to time")</f>
        <v/>
      </c>
    </row>
    <row r="259">
      <c r="A259">
        <f>HYPERLINK("https://www.youtube.com/watch?v=Yd0yQ9yxSYY", "Video")</f>
        <v/>
      </c>
      <c r="B259" t="inlineStr">
        <is>
          <t>1:24</t>
        </is>
      </c>
      <c r="C259" t="inlineStr">
        <is>
          <t>But I will say that there is no
standard scientific consensus</t>
        </is>
      </c>
      <c r="D259">
        <f>HYPERLINK("https://www.youtube.com/watch?v=Yd0yQ9yxSYY&amp;t=84s", "Go to time")</f>
        <v/>
      </c>
    </row>
    <row r="260">
      <c r="A260">
        <f>HYPERLINK("https://www.youtube.com/watch?v=TdBAHexVYzc", "Video")</f>
        <v/>
      </c>
      <c r="B260" t="inlineStr">
        <is>
          <t>13:49</t>
        </is>
      </c>
      <c r="C260" t="inlineStr">
        <is>
          <t>It may not be possible to come up with
a consensus point of view,</t>
        </is>
      </c>
      <c r="D260">
        <f>HYPERLINK("https://www.youtube.com/watch?v=TdBAHexVYzc&amp;t=829s", "Go to time")</f>
        <v/>
      </c>
    </row>
    <row r="261">
      <c r="A261">
        <f>HYPERLINK("https://www.youtube.com/watch?v=KIh2-S2jXls", "Video")</f>
        <v/>
      </c>
      <c r="B261" t="inlineStr">
        <is>
          <t>28:47</t>
        </is>
      </c>
      <c r="C261" t="inlineStr">
        <is>
          <t>Now, I know that there is still not
consensus everywhere in the world</t>
        </is>
      </c>
      <c r="D261">
        <f>HYPERLINK("https://www.youtube.com/watch?v=KIh2-S2jXls&amp;t=1727s", "Go to time")</f>
        <v/>
      </c>
    </row>
    <row r="262">
      <c r="A262">
        <f>HYPERLINK("https://www.youtube.com/watch?v=NUFEBioLPf8", "Video")</f>
        <v/>
      </c>
      <c r="B262" t="inlineStr">
        <is>
          <t>4:36</t>
        </is>
      </c>
      <c r="C262" t="inlineStr">
        <is>
          <t>And the world was stunned
at the consensus that emerged there.</t>
        </is>
      </c>
      <c r="D262">
        <f>HYPERLINK("https://www.youtube.com/watch?v=NUFEBioLPf8&amp;t=276s", "Go to time")</f>
        <v/>
      </c>
    </row>
    <row r="263">
      <c r="A263">
        <f>HYPERLINK("https://www.youtube.com/watch?v=NUFEBioLPf8", "Video")</f>
        <v/>
      </c>
      <c r="B263" t="inlineStr">
        <is>
          <t>4:39</t>
        </is>
      </c>
      <c r="C263" t="inlineStr">
        <is>
          <t>What was the key to creating
that consensus?</t>
        </is>
      </c>
      <c r="D263">
        <f>HYPERLINK("https://www.youtube.com/watch?v=NUFEBioLPf8&amp;t=279s", "Go to time")</f>
        <v/>
      </c>
    </row>
    <row r="264">
      <c r="A264">
        <f>HYPERLINK("https://www.youtube.com/watch?v=NUFEBioLPf8", "Video")</f>
        <v/>
      </c>
      <c r="B264" t="inlineStr">
        <is>
          <t>5:15</t>
        </is>
      </c>
      <c r="C264" t="inlineStr">
        <is>
          <t>because the scientific consensus
is actually worsening.</t>
        </is>
      </c>
      <c r="D264">
        <f>HYPERLINK("https://www.youtube.com/watch?v=NUFEBioLPf8&amp;t=315s", "Go to time")</f>
        <v/>
      </c>
    </row>
    <row r="265">
      <c r="A265">
        <f>HYPERLINK("https://www.youtube.com/watch?v=TsQZOTSteK8", "Video")</f>
        <v/>
      </c>
      <c r="B265" t="inlineStr">
        <is>
          <t>0:31</t>
        </is>
      </c>
      <c r="C265" t="inlineStr">
        <is>
          <t>We won't always have consensus,</t>
        </is>
      </c>
      <c r="D265">
        <f>HYPERLINK("https://www.youtube.com/watch?v=TsQZOTSteK8&amp;t=31s", "Go to time")</f>
        <v/>
      </c>
    </row>
    <row r="266">
      <c r="A266">
        <f>HYPERLINK("https://www.youtube.com/watch?v=LUn8IjZKBPg", "Video")</f>
        <v/>
      </c>
      <c r="B266" t="inlineStr">
        <is>
          <t>10:46</t>
        </is>
      </c>
      <c r="C266" t="inlineStr">
        <is>
          <t>we can't wait for clarity
or expert consensus</t>
        </is>
      </c>
      <c r="D266">
        <f>HYPERLINK("https://www.youtube.com/watch?v=LUn8IjZKBPg&amp;t=646s", "Go to time")</f>
        <v/>
      </c>
    </row>
    <row r="267">
      <c r="A267">
        <f>HYPERLINK("https://www.youtube.com/watch?v=I-B_Oa6_eNU", "Video")</f>
        <v/>
      </c>
      <c r="B267" t="inlineStr">
        <is>
          <t>2:00</t>
        </is>
      </c>
      <c r="C267" t="inlineStr">
        <is>
          <t>consensus for this world changing</t>
        </is>
      </c>
      <c r="D267">
        <f>HYPERLINK("https://www.youtube.com/watch?v=I-B_Oa6_eNU&amp;t=120s", "Go to time")</f>
        <v/>
      </c>
    </row>
    <row r="268">
      <c r="A268">
        <f>HYPERLINK("https://www.youtube.com/watch?v=I-B_Oa6_eNU", "Video")</f>
        <v/>
      </c>
      <c r="B268" t="inlineStr">
        <is>
          <t>19:25</t>
        </is>
      </c>
      <c r="C268" t="inlineStr">
        <is>
          <t>hey there's already Global consensus on</t>
        </is>
      </c>
      <c r="D268">
        <f>HYPERLINK("https://www.youtube.com/watch?v=I-B_Oa6_eNU&amp;t=1165s", "Go to time")</f>
        <v/>
      </c>
    </row>
    <row r="269">
      <c r="A269">
        <f>HYPERLINK("https://www.youtube.com/watch?v=I-B_Oa6_eNU", "Video")</f>
        <v/>
      </c>
      <c r="B269" t="inlineStr">
        <is>
          <t>41:02</t>
        </is>
      </c>
      <c r="C269" t="inlineStr">
        <is>
          <t>consensus on AI development and Trends</t>
        </is>
      </c>
      <c r="D269">
        <f>HYPERLINK("https://www.youtube.com/watch?v=I-B_Oa6_eNU&amp;t=2462s", "Go to time")</f>
        <v/>
      </c>
    </row>
    <row r="270">
      <c r="A270">
        <f>HYPERLINK("https://www.youtube.com/watch?v=I-B_Oa6_eNU", "Video")</f>
        <v/>
      </c>
      <c r="B270" t="inlineStr">
        <is>
          <t>41:40</t>
        </is>
      </c>
      <c r="C270" t="inlineStr">
        <is>
          <t>shared really by consensus is the</t>
        </is>
      </c>
      <c r="D270">
        <f>HYPERLINK("https://www.youtube.com/watch?v=I-B_Oa6_eNU&amp;t=2500s", "Go to time")</f>
        <v/>
      </c>
    </row>
    <row r="271">
      <c r="A271">
        <f>HYPERLINK("https://www.youtube.com/watch?v=ZpT0cw9bmiw", "Video")</f>
        <v/>
      </c>
      <c r="B271" t="inlineStr">
        <is>
          <t>11:45</t>
        </is>
      </c>
      <c r="C271" t="inlineStr">
        <is>
          <t>refinement, and consensus,</t>
        </is>
      </c>
      <c r="D271">
        <f>HYPERLINK("https://www.youtube.com/watch?v=ZpT0cw9bmiw&amp;t=705s", "Go to time")</f>
        <v/>
      </c>
    </row>
    <row r="272">
      <c r="A272">
        <f>HYPERLINK("https://www.youtube.com/watch?v=8SJi0sHrEI4", "Video")</f>
        <v/>
      </c>
      <c r="B272" t="inlineStr">
        <is>
          <t>16:36</t>
        </is>
      </c>
      <c r="C272" t="inlineStr">
        <is>
          <t>held together mostly
by consensus and cooperation</t>
        </is>
      </c>
      <c r="D272">
        <f>HYPERLINK("https://www.youtube.com/watch?v=8SJi0sHrEI4&amp;t=996s", "Go to time")</f>
        <v/>
      </c>
    </row>
    <row r="273">
      <c r="A273">
        <f>HYPERLINK("https://www.youtube.com/watch?v=H6MVJm9ElMA", "Video")</f>
        <v/>
      </c>
      <c r="B273" t="inlineStr">
        <is>
          <t>5:02</t>
        </is>
      </c>
      <c r="C273" t="inlineStr">
        <is>
          <t>for hundreds of consensus statements.</t>
        </is>
      </c>
      <c r="D273">
        <f>HYPERLINK("https://www.youtube.com/watch?v=H6MVJm9ElMA&amp;t=302s", "Go to time")</f>
        <v/>
      </c>
    </row>
    <row r="274">
      <c r="A274">
        <f>HYPERLINK("https://www.youtube.com/watch?v=bGQijadRjXo", "Video")</f>
        <v/>
      </c>
      <c r="B274" t="inlineStr">
        <is>
          <t>7:21</t>
        </is>
      </c>
      <c r="C274" t="inlineStr">
        <is>
          <t>and come to a state
of consensus recommendations.</t>
        </is>
      </c>
      <c r="D274">
        <f>HYPERLINK("https://www.youtube.com/watch?v=bGQijadRjXo&amp;t=441s", "Go to time")</f>
        <v/>
      </c>
    </row>
    <row r="275">
      <c r="A275">
        <f>HYPERLINK("https://www.youtube.com/watch?v=bGQijadRjXo", "Video")</f>
        <v/>
      </c>
      <c r="B275" t="inlineStr">
        <is>
          <t>9:06</t>
        </is>
      </c>
      <c r="C275" t="inlineStr">
        <is>
          <t>online consensus forming.</t>
        </is>
      </c>
      <c r="D275">
        <f>HYPERLINK("https://www.youtube.com/watch?v=bGQijadRjXo&amp;t=546s", "Go to time")</f>
        <v/>
      </c>
    </row>
    <row r="276">
      <c r="A276">
        <f>HYPERLINK("https://www.youtube.com/watch?v=bGQijadRjXo", "Video")</f>
        <v/>
      </c>
      <c r="B276" t="inlineStr">
        <is>
          <t>9:47</t>
        </is>
      </c>
      <c r="C276" t="inlineStr">
        <is>
          <t>until they reach something
like 80 percent consensus.</t>
        </is>
      </c>
      <c r="D276">
        <f>HYPERLINK("https://www.youtube.com/watch?v=bGQijadRjXo&amp;t=587s", "Go to time")</f>
        <v/>
      </c>
    </row>
    <row r="277">
      <c r="A277">
        <f>HYPERLINK("https://www.youtube.com/watch?v=bGQijadRjXo", "Video")</f>
        <v/>
      </c>
      <c r="B277" t="inlineStr">
        <is>
          <t>11:01</t>
        </is>
      </c>
      <c r="C277" t="inlineStr">
        <is>
          <t>that also value turn-taking in speech
and consensus decision-making.</t>
        </is>
      </c>
      <c r="D277">
        <f>HYPERLINK("https://www.youtube.com/watch?v=bGQijadRjXo&amp;t=661s", "Go to time")</f>
        <v/>
      </c>
    </row>
    <row r="278">
      <c r="A278">
        <f>HYPERLINK("https://www.youtube.com/watch?v=dO1LxQEoGLc", "Video")</f>
        <v/>
      </c>
      <c r="B278" t="inlineStr">
        <is>
          <t>12:14</t>
        </is>
      </c>
      <c r="C278" t="inlineStr">
        <is>
          <t>or political consensus to catch up
to the scientific understanding.</t>
        </is>
      </c>
      <c r="D278">
        <f>HYPERLINK("https://www.youtube.com/watch?v=dO1LxQEoGLc&amp;t=734s", "Go to time")</f>
        <v/>
      </c>
    </row>
    <row r="279">
      <c r="A279">
        <f>HYPERLINK("https://www.youtube.com/watch?v=kn-5H9p24oo", "Video")</f>
        <v/>
      </c>
      <c r="B279" t="inlineStr">
        <is>
          <t>3:19</t>
        </is>
      </c>
      <c r="C279" t="inlineStr">
        <is>
          <t>and an extremely important
growing consensus</t>
        </is>
      </c>
      <c r="D279">
        <f>HYPERLINK("https://www.youtube.com/watch?v=kn-5H9p24oo&amp;t=199s", "Go to time")</f>
        <v/>
      </c>
    </row>
    <row r="280">
      <c r="A280">
        <f>HYPERLINK("https://www.youtube.com/watch?v=WBqnzn77MEE", "Video")</f>
        <v/>
      </c>
      <c r="B280" t="inlineStr">
        <is>
          <t>4:23</t>
        </is>
      </c>
      <c r="C280" t="inlineStr">
        <is>
          <t>which has led to fast consensus
and therefore, fast adoption.</t>
        </is>
      </c>
      <c r="D280">
        <f>HYPERLINK("https://www.youtube.com/watch?v=WBqnzn77MEE&amp;t=263s", "Go to time")</f>
        <v/>
      </c>
    </row>
    <row r="281">
      <c r="A281">
        <f>HYPERLINK("https://www.youtube.com/watch?v=QTau-xHsz80", "Video")</f>
        <v/>
      </c>
      <c r="B281" t="inlineStr">
        <is>
          <t>5:47</t>
        </is>
      </c>
      <c r="C281" t="inlineStr">
        <is>
          <t>Our secret is that there's
enormous hidden consensus</t>
        </is>
      </c>
      <c r="D281">
        <f>HYPERLINK("https://www.youtube.com/watch?v=QTau-xHsz80&amp;t=347s", "Go to time")</f>
        <v/>
      </c>
    </row>
    <row r="282">
      <c r="A282">
        <f>HYPERLINK("https://www.youtube.com/watch?v=QTau-xHsz80", "Video")</f>
        <v/>
      </c>
      <c r="B282" t="inlineStr">
        <is>
          <t>6:31</t>
        </is>
      </c>
      <c r="C282" t="inlineStr">
        <is>
          <t>And five of those proposals
received majority consensus.</t>
        </is>
      </c>
      <c r="D282">
        <f>HYPERLINK("https://www.youtube.com/watch?v=QTau-xHsz80&amp;t=391s", "Go to time")</f>
        <v/>
      </c>
    </row>
    <row r="283">
      <c r="A283">
        <f>HYPERLINK("https://www.youtube.com/watch?v=oupHYHv_me0", "Video")</f>
        <v/>
      </c>
      <c r="B283" t="inlineStr">
        <is>
          <t>4:32</t>
        </is>
      </c>
      <c r="C283" t="inlineStr">
        <is>
          <t>that keep track, via consensus,</t>
        </is>
      </c>
      <c r="D283">
        <f>HYPERLINK("https://www.youtube.com/watch?v=oupHYHv_me0&amp;t=272s", "Go to time")</f>
        <v/>
      </c>
    </row>
    <row r="284">
      <c r="A284">
        <f>HYPERLINK("https://www.youtube.com/watch?v=oyjIqtEVVB0", "Video")</f>
        <v/>
      </c>
      <c r="B284" t="inlineStr">
        <is>
          <t>2:39</t>
        </is>
      </c>
      <c r="C284" t="inlineStr">
        <is>
          <t>consensus threshold everyone has to</t>
        </is>
      </c>
      <c r="D284">
        <f>HYPERLINK("https://www.youtube.com/watch?v=oyjIqtEVVB0&amp;t=159s", "Go to time")</f>
        <v/>
      </c>
    </row>
    <row r="285">
      <c r="A285">
        <f>HYPERLINK("https://www.youtube.com/watch?v=oyjIqtEVVB0", "Video")</f>
        <v/>
      </c>
      <c r="B285" t="inlineStr">
        <is>
          <t>2:46</t>
        </is>
      </c>
      <c r="C285" t="inlineStr">
        <is>
          <t>high consensus</t>
        </is>
      </c>
      <c r="D285">
        <f>HYPERLINK("https://www.youtube.com/watch?v=oyjIqtEVVB0&amp;t=166s", "Go to time")</f>
        <v/>
      </c>
    </row>
    <row r="286">
      <c r="A286">
        <f>HYPERLINK("https://www.youtube.com/watch?v=zTStDvUtQWc", "Video")</f>
        <v/>
      </c>
      <c r="B286" t="inlineStr">
        <is>
          <t>8:45</t>
        </is>
      </c>
      <c r="C286" t="inlineStr">
        <is>
          <t>They require a level of consensus building</t>
        </is>
      </c>
      <c r="D286">
        <f>HYPERLINK("https://www.youtube.com/watch?v=zTStDvUtQWc&amp;t=525s", "Go to time")</f>
        <v/>
      </c>
    </row>
    <row r="287">
      <c r="A287">
        <f>HYPERLINK("https://www.youtube.com/watch?v=YRvf00NooN8", "Video")</f>
        <v/>
      </c>
      <c r="B287" t="inlineStr">
        <is>
          <t>1:33</t>
        </is>
      </c>
      <c r="C287" t="inlineStr">
        <is>
          <t>There's a consensus of scientists,
a large consensus of scientists,</t>
        </is>
      </c>
      <c r="D287">
        <f>HYPERLINK("https://www.youtube.com/watch?v=YRvf00NooN8&amp;t=93s", "Go to time")</f>
        <v/>
      </c>
    </row>
    <row r="288">
      <c r="A288">
        <f>HYPERLINK("https://www.youtube.com/watch?v=w7DohVZS5Yo", "Video")</f>
        <v/>
      </c>
      <c r="B288" t="inlineStr">
        <is>
          <t>23:57</t>
        </is>
      </c>
      <c r="C288" t="inlineStr">
        <is>
          <t>political consensus around that but i</t>
        </is>
      </c>
      <c r="D288">
        <f>HYPERLINK("https://www.youtube.com/watch?v=w7DohVZS5Yo&amp;t=1437s", "Go to time")</f>
        <v/>
      </c>
    </row>
    <row r="289">
      <c r="A289">
        <f>HYPERLINK("https://www.youtube.com/watch?v=Z6bxX3mcfJg", "Video")</f>
        <v/>
      </c>
      <c r="B289" t="inlineStr">
        <is>
          <t>10:08</t>
        </is>
      </c>
      <c r="C289" t="inlineStr">
        <is>
          <t>The consensus thinking is
that when you hold --</t>
        </is>
      </c>
      <c r="D289">
        <f>HYPERLINK("https://www.youtube.com/watch?v=Z6bxX3mcfJg&amp;t=608s", "Go to time")</f>
        <v/>
      </c>
    </row>
    <row r="290">
      <c r="A290">
        <f>HYPERLINK("https://www.youtube.com/watch?v=AX4ewS-YIbA", "Video")</f>
        <v/>
      </c>
      <c r="B290" t="inlineStr">
        <is>
          <t>3:39</t>
        </is>
      </c>
      <c r="C290" t="inlineStr">
        <is>
          <t>Could we imagine coming
to such a global consensus,</t>
        </is>
      </c>
      <c r="D290">
        <f>HYPERLINK("https://www.youtube.com/watch?v=AX4ewS-YIbA&amp;t=219s", "Go to time")</f>
        <v/>
      </c>
    </row>
    <row r="291">
      <c r="A291">
        <f>HYPERLINK("https://www.youtube.com/watch?v=B905LapVP7I", "Video")</f>
        <v/>
      </c>
      <c r="B291" t="inlineStr">
        <is>
          <t>1:33</t>
        </is>
      </c>
      <c r="C291" t="inlineStr">
        <is>
          <t>I just don't see a path
where they'll find consensus</t>
        </is>
      </c>
      <c r="D291">
        <f>HYPERLINK("https://www.youtube.com/watch?v=B905LapVP7I&amp;t=93s", "Go to time")</f>
        <v/>
      </c>
    </row>
    <row r="292">
      <c r="A292">
        <f>HYPERLINK("https://www.youtube.com/watch?v=OsbV1_tA1oU", "Video")</f>
        <v/>
      </c>
      <c r="B292" t="inlineStr">
        <is>
          <t>1:25</t>
        </is>
      </c>
      <c r="C292" t="inlineStr">
        <is>
          <t>the consensus, the political will
to do anything about it.</t>
        </is>
      </c>
      <c r="D292">
        <f>HYPERLINK("https://www.youtube.com/watch?v=OsbV1_tA1oU&amp;t=85s", "Go to time")</f>
        <v/>
      </c>
    </row>
    <row r="293">
      <c r="A293">
        <f>HYPERLINK("https://www.youtube.com/watch?v=7x21HAC2gnA", "Video")</f>
        <v/>
      </c>
      <c r="B293" t="inlineStr">
        <is>
          <t>31:11</t>
        </is>
      </c>
      <c r="C293" t="inlineStr">
        <is>
          <t>once the community we're we're consensus</t>
        </is>
      </c>
      <c r="D293">
        <f>HYPERLINK("https://www.youtube.com/watch?v=7x21HAC2gnA&amp;t=1871s", "Go to time")</f>
        <v/>
      </c>
    </row>
    <row r="294">
      <c r="A294">
        <f>HYPERLINK("https://www.youtube.com/watch?v=7x21HAC2gnA", "Video")</f>
        <v/>
      </c>
      <c r="B294" t="inlineStr">
        <is>
          <t>44:05</t>
        </is>
      </c>
      <c r="C294" t="inlineStr">
        <is>
          <t>the scientific consensus has become</t>
        </is>
      </c>
      <c r="D294">
        <f>HYPERLINK("https://www.youtube.com/watch?v=7x21HAC2gnA&amp;t=2645s", "Go to time")</f>
        <v/>
      </c>
    </row>
    <row r="295">
      <c r="A295">
        <f>HYPERLINK("https://www.youtube.com/watch?v=IZ2N3tF4W_k", "Video")</f>
        <v/>
      </c>
      <c r="B295" t="inlineStr">
        <is>
          <t>10:29</t>
        </is>
      </c>
      <c r="C295" t="inlineStr">
        <is>
          <t>working out their rough consensus
of where the direction is going</t>
        </is>
      </c>
      <c r="D295">
        <f>HYPERLINK("https://www.youtube.com/watch?v=IZ2N3tF4W_k&amp;t=629s", "Go to time")</f>
        <v/>
      </c>
    </row>
    <row r="296">
      <c r="A296">
        <f>HYPERLINK("https://www.youtube.com/watch?v=IZ2N3tF4W_k", "Video")</f>
        <v/>
      </c>
      <c r="B296" t="inlineStr">
        <is>
          <t>11:39</t>
        </is>
      </c>
      <c r="C296" t="inlineStr">
        <is>
          <t>it's called listening at scale
for rough consensus.</t>
        </is>
      </c>
      <c r="D296">
        <f>HYPERLINK("https://www.youtube.com/watch?v=IZ2N3tF4W_k&amp;t=699s", "Go to time")</f>
        <v/>
      </c>
    </row>
    <row r="297">
      <c r="A297">
        <f>HYPERLINK("https://www.youtube.com/watch?v=IZ2N3tF4W_k", "Video")</f>
        <v/>
      </c>
      <c r="B297" t="inlineStr">
        <is>
          <t>18:36</t>
        </is>
      </c>
      <c r="C297" t="inlineStr">
        <is>
          <t>that gets people's rough consensus
on issues such as crowdfunding,</t>
        </is>
      </c>
      <c r="D297">
        <f>HYPERLINK("https://www.youtube.com/watch?v=IZ2N3tF4W_k&amp;t=1116s", "Go to time")</f>
        <v/>
      </c>
    </row>
    <row r="298">
      <c r="A298">
        <f>HYPERLINK("https://www.youtube.com/watch?v=IZ2N3tF4W_k", "Video")</f>
        <v/>
      </c>
      <c r="B298" t="inlineStr">
        <is>
          <t>22:58</t>
        </is>
      </c>
      <c r="C298" t="inlineStr">
        <is>
          <t>focus on the idea of getting
the rough consensus through.</t>
        </is>
      </c>
      <c r="D298">
        <f>HYPERLINK("https://www.youtube.com/watch?v=IZ2N3tF4W_k&amp;t=1378s", "Go to time")</f>
        <v/>
      </c>
    </row>
    <row r="299">
      <c r="A299">
        <f>HYPERLINK("https://www.youtube.com/watch?v=IZ2N3tF4W_k", "Video")</f>
        <v/>
      </c>
      <c r="B299" t="inlineStr">
        <is>
          <t>23:11</t>
        </is>
      </c>
      <c r="C299" t="inlineStr">
        <is>
          <t>we know that people are feeling
a rough consensus about things</t>
        </is>
      </c>
      <c r="D299">
        <f>HYPERLINK("https://www.youtube.com/watch?v=IZ2N3tF4W_k&amp;t=1391s", "Go to time")</f>
        <v/>
      </c>
    </row>
    <row r="300">
      <c r="A300">
        <f>HYPERLINK("https://www.youtube.com/watch?v=IZ2N3tF4W_k", "Video")</f>
        <v/>
      </c>
      <c r="B300" t="inlineStr">
        <is>
          <t>23:22</t>
        </is>
      </c>
      <c r="C300" t="inlineStr">
        <is>
          <t>And the scientific consensus
is still developing,</t>
        </is>
      </c>
      <c r="D300">
        <f>HYPERLINK("https://www.youtube.com/watch?v=IZ2N3tF4W_k&amp;t=1402s", "Go to time")</f>
        <v/>
      </c>
    </row>
    <row r="301">
      <c r="A301">
        <f>HYPERLINK("https://www.youtube.com/watch?v=IZ2N3tF4W_k", "Video")</f>
        <v/>
      </c>
      <c r="B301" t="inlineStr">
        <is>
          <t>29:25</t>
        </is>
      </c>
      <c r="C301" t="inlineStr">
        <is>
          <t>Everything has to be done
using rough consensus and running code.</t>
        </is>
      </c>
      <c r="D301">
        <f>HYPERLINK("https://www.youtube.com/watch?v=IZ2N3tF4W_k&amp;t=1765s", "Go to time")</f>
        <v/>
      </c>
    </row>
    <row r="302">
      <c r="A302">
        <f>HYPERLINK("https://www.youtube.com/watch?v=Sf8j5LFv3nI", "Video")</f>
        <v/>
      </c>
      <c r="B302" t="inlineStr">
        <is>
          <t>1:47</t>
        </is>
      </c>
      <c r="C302" t="inlineStr">
        <is>
          <t>but consensus is good;</t>
        </is>
      </c>
      <c r="D302">
        <f>HYPERLINK("https://www.youtube.com/watch?v=Sf8j5LFv3nI&amp;t=107s", "Go to time")</f>
        <v/>
      </c>
    </row>
    <row r="303">
      <c r="A303">
        <f>HYPERLINK("https://www.youtube.com/watch?v=HXbsVbFAczg", "Video")</f>
        <v/>
      </c>
      <c r="B303" t="inlineStr">
        <is>
          <t>2:14</t>
        </is>
      </c>
      <c r="C303" t="inlineStr">
        <is>
          <t>one has to bet against the consensus</t>
        </is>
      </c>
      <c r="D303">
        <f>HYPERLINK("https://www.youtube.com/watch?v=HXbsVbFAczg&amp;t=134s", "Go to time")</f>
        <v/>
      </c>
    </row>
    <row r="304">
      <c r="A304">
        <f>HYPERLINK("https://www.youtube.com/watch?v=HXbsVbFAczg", "Video")</f>
        <v/>
      </c>
      <c r="B304" t="inlineStr">
        <is>
          <t>2:19</t>
        </is>
      </c>
      <c r="C304" t="inlineStr">
        <is>
          <t>And it's not easy to bet
against the consensus and be right.</t>
        </is>
      </c>
      <c r="D304">
        <f>HYPERLINK("https://www.youtube.com/watch?v=HXbsVbFAczg&amp;t=139s", "Go to time")</f>
        <v/>
      </c>
    </row>
    <row r="305">
      <c r="A305">
        <f>HYPERLINK("https://www.youtube.com/watch?v=HXbsVbFAczg", "Video")</f>
        <v/>
      </c>
      <c r="B305" t="inlineStr">
        <is>
          <t>2:21</t>
        </is>
      </c>
      <c r="C305" t="inlineStr">
        <is>
          <t>One has to bet against
the consensus and be right</t>
        </is>
      </c>
      <c r="D305">
        <f>HYPERLINK("https://www.youtube.com/watch?v=HXbsVbFAczg&amp;t=141s", "Go to time")</f>
        <v/>
      </c>
    </row>
    <row r="306">
      <c r="A306">
        <f>HYPERLINK("https://www.youtube.com/watch?v=HXbsVbFAczg", "Video")</f>
        <v/>
      </c>
      <c r="B306" t="inlineStr">
        <is>
          <t>2:24</t>
        </is>
      </c>
      <c r="C306" t="inlineStr">
        <is>
          <t>because the consensus
is built into the price.</t>
        </is>
      </c>
      <c r="D306">
        <f>HYPERLINK("https://www.youtube.com/watch?v=HXbsVbFAczg&amp;t=144s", "Go to time")</f>
        <v/>
      </c>
    </row>
    <row r="307">
      <c r="A307">
        <f>HYPERLINK("https://www.youtube.com/watch?v=HXbsVbFAczg", "Video")</f>
        <v/>
      </c>
      <c r="B307" t="inlineStr">
        <is>
          <t>2:32</t>
        </is>
      </c>
      <c r="C307" t="inlineStr">
        <is>
          <t>one has to bet against
the consensus and be right.</t>
        </is>
      </c>
      <c r="D307">
        <f>HYPERLINK("https://www.youtube.com/watch?v=HXbsVbFAczg&amp;t=152s", "Go to time")</f>
        <v/>
      </c>
    </row>
    <row r="308">
      <c r="A308">
        <f>HYPERLINK("https://www.youtube.com/watch?v=T00TZkOMLZc", "Video")</f>
        <v/>
      </c>
      <c r="B308" t="inlineStr">
        <is>
          <t>24:06</t>
        </is>
      </c>
      <c r="C308" t="inlineStr">
        <is>
          <t>don't think there is consensus on that</t>
        </is>
      </c>
      <c r="D308">
        <f>HYPERLINK("https://www.youtube.com/watch?v=T00TZkOMLZc&amp;t=1446s", "Go to time")</f>
        <v/>
      </c>
    </row>
    <row r="309">
      <c r="A309">
        <f>HYPERLINK("https://www.youtube.com/watch?v=mkd_XHXhCcw", "Video")</f>
        <v/>
      </c>
      <c r="B309" t="inlineStr">
        <is>
          <t>25:35</t>
        </is>
      </c>
      <c r="C309" t="inlineStr">
        <is>
          <t>whereby we can start to get
some kind of consensus,</t>
        </is>
      </c>
      <c r="D309">
        <f>HYPERLINK("https://www.youtube.com/watch?v=mkd_XHXhCcw&amp;t=1535s", "Go to time")</f>
        <v/>
      </c>
    </row>
    <row r="310">
      <c r="A310">
        <f>HYPERLINK("https://www.youtube.com/watch?v=f4xu7w6Vf0U", "Video")</f>
        <v/>
      </c>
      <c r="B310" t="inlineStr">
        <is>
          <t>1:17</t>
        </is>
      </c>
      <c r="C310" t="inlineStr">
        <is>
          <t>that people have got growing consensus on</t>
        </is>
      </c>
      <c r="D310">
        <f>HYPERLINK("https://www.youtube.com/watch?v=f4xu7w6Vf0U&amp;t=77s", "Go to time")</f>
        <v/>
      </c>
    </row>
    <row r="311">
      <c r="A311">
        <f>HYPERLINK("https://www.youtube.com/watch?v=f4xu7w6Vf0U", "Video")</f>
        <v/>
      </c>
      <c r="B311" t="inlineStr">
        <is>
          <t>37:11</t>
        </is>
      </c>
      <c r="C311" t="inlineStr">
        <is>
          <t>But the general consensus is
it seems like a reasonable possibility.</t>
        </is>
      </c>
      <c r="D311">
        <f>HYPERLINK("https://www.youtube.com/watch?v=f4xu7w6Vf0U&amp;t=2231s", "Go to time")</f>
        <v/>
      </c>
    </row>
    <row r="312">
      <c r="A312">
        <f>HYPERLINK("https://www.youtube.com/watch?v=qaIghx4QRN4", "Video")</f>
        <v/>
      </c>
      <c r="B312" t="inlineStr">
        <is>
          <t>1:25</t>
        </is>
      </c>
      <c r="C312" t="inlineStr">
        <is>
          <t>And there's no consensus.</t>
        </is>
      </c>
      <c r="D312">
        <f>HYPERLINK("https://www.youtube.com/watch?v=qaIghx4QRN4&amp;t=85s", "Go to time")</f>
        <v/>
      </c>
    </row>
    <row r="313">
      <c r="A313">
        <f>HYPERLINK("https://www.youtube.com/watch?v=dcwuBo4PvE0", "Video")</f>
        <v/>
      </c>
      <c r="B313" t="inlineStr">
        <is>
          <t>7:55</t>
        </is>
      </c>
      <c r="C313" t="inlineStr">
        <is>
          <t>The consensus amongst economists</t>
        </is>
      </c>
      <c r="D313">
        <f>HYPERLINK("https://www.youtube.com/watch?v=dcwuBo4PvE0&amp;t=475s", "Go to time")</f>
        <v/>
      </c>
    </row>
    <row r="314">
      <c r="A314">
        <f>HYPERLINK("https://www.youtube.com/watch?v=dcwuBo4PvE0", "Video")</f>
        <v/>
      </c>
      <c r="B314" t="inlineStr">
        <is>
          <t>8:05</t>
        </is>
      </c>
      <c r="C314" t="inlineStr">
        <is>
          <t>The consensus amongst
international relations scholars</t>
        </is>
      </c>
      <c r="D314">
        <f>HYPERLINK("https://www.youtube.com/watch?v=dcwuBo4PvE0&amp;t=485s", "Go to time")</f>
        <v/>
      </c>
    </row>
    <row r="315">
      <c r="A315">
        <f>HYPERLINK("https://www.youtube.com/watch?v=zUKB7PcAB0I", "Video")</f>
        <v/>
      </c>
      <c r="B315" t="inlineStr">
        <is>
          <t>13:06</t>
        </is>
      </c>
      <c r="C315" t="inlineStr">
        <is>
          <t>But, you know, public consensus
disagrees with the state.</t>
        </is>
      </c>
      <c r="D315">
        <f>HYPERLINK("https://www.youtube.com/watch?v=zUKB7PcAB0I&amp;t=786s", "Go to time")</f>
        <v/>
      </c>
    </row>
    <row r="316">
      <c r="A316">
        <f>HYPERLINK("https://www.youtube.com/watch?v=id4YRO7G0wE", "Video")</f>
        <v/>
      </c>
      <c r="B316" t="inlineStr">
        <is>
          <t>15:31</t>
        </is>
      </c>
      <c r="C316" t="inlineStr">
        <is>
          <t>The consensus in the industry right now</t>
        </is>
      </c>
      <c r="D316">
        <f>HYPERLINK("https://www.youtube.com/watch?v=id4YRO7G0wE&amp;t=931s", "Go to time")</f>
        <v/>
      </c>
    </row>
    <row r="317">
      <c r="A317">
        <f>HYPERLINK("https://www.youtube.com/watch?v=VQRjouwKDlU", "Video")</f>
        <v/>
      </c>
      <c r="B317" t="inlineStr">
        <is>
          <t>3:58</t>
        </is>
      </c>
      <c r="C317" t="inlineStr">
        <is>
          <t>And so gradual consensus is becoming
that language can shape thought,</t>
        </is>
      </c>
      <c r="D317">
        <f>HYPERLINK("https://www.youtube.com/watch?v=VQRjouwKDlU&amp;t=238s", "Go to time")</f>
        <v/>
      </c>
    </row>
    <row r="318">
      <c r="A318">
        <f>HYPERLINK("https://www.youtube.com/watch?v=IyuiVTsIctg", "Video")</f>
        <v/>
      </c>
      <c r="B318" t="inlineStr">
        <is>
          <t>3:27</t>
        </is>
      </c>
      <c r="C318" t="inlineStr">
        <is>
          <t>consensus emerging among many experts as</t>
        </is>
      </c>
      <c r="D318">
        <f>HYPERLINK("https://www.youtube.com/watch?v=IyuiVTsIctg&amp;t=207s", "Go to time")</f>
        <v/>
      </c>
    </row>
    <row r="319">
      <c r="A319">
        <f>HYPERLINK("https://www.youtube.com/watch?v=TlapbFzl_ZU", "Video")</f>
        <v/>
      </c>
      <c r="B319" t="inlineStr">
        <is>
          <t>5:31</t>
        </is>
      </c>
      <c r="C319" t="inlineStr">
        <is>
          <t>Consensus solutions
don't win party primaries.</t>
        </is>
      </c>
      <c r="D319">
        <f>HYPERLINK("https://www.youtube.com/watch?v=TlapbFzl_ZU&amp;t=331s", "Go to time")</f>
        <v/>
      </c>
    </row>
    <row r="320">
      <c r="A320">
        <f>HYPERLINK("https://www.youtube.com/watch?v=Lz9CQ2zKt3M", "Video")</f>
        <v/>
      </c>
      <c r="B320" t="inlineStr">
        <is>
          <t>9:40</t>
        </is>
      </c>
      <c r="C320" t="inlineStr">
        <is>
          <t>and we'll have a larger consensus.</t>
        </is>
      </c>
      <c r="D320">
        <f>HYPERLINK("https://www.youtube.com/watch?v=Lz9CQ2zKt3M&amp;t=580s", "Go to time")</f>
        <v/>
      </c>
    </row>
    <row r="321">
      <c r="A321">
        <f>HYPERLINK("https://www.youtube.com/watch?v=JrRRvqgYgT0", "Video")</f>
        <v/>
      </c>
      <c r="B321" t="inlineStr">
        <is>
          <t>1:43</t>
        </is>
      </c>
      <c r="C321" t="inlineStr">
        <is>
          <t>after they reached consensus</t>
        </is>
      </c>
      <c r="D321">
        <f>HYPERLINK("https://www.youtube.com/watch?v=JrRRvqgYgT0&amp;t=103s", "Go to time")</f>
        <v/>
      </c>
    </row>
    <row r="322">
      <c r="A322">
        <f>HYPERLINK("https://www.youtube.com/watch?v=JrRRvqgYgT0", "Video")</f>
        <v/>
      </c>
      <c r="B322" t="inlineStr">
        <is>
          <t>4:33</t>
        </is>
      </c>
      <c r="C322" t="inlineStr">
        <is>
          <t>and try to come to a consensus.</t>
        </is>
      </c>
      <c r="D322">
        <f>HYPERLINK("https://www.youtube.com/watch?v=JrRRvqgYgT0&amp;t=273s", "Go to time")</f>
        <v/>
      </c>
    </row>
    <row r="323">
      <c r="A323">
        <f>HYPERLINK("https://www.youtube.com/watch?v=JrRRvqgYgT0", "Video")</f>
        <v/>
      </c>
      <c r="B323" t="inlineStr">
        <is>
          <t>4:55</t>
        </is>
      </c>
      <c r="C323" t="inlineStr">
        <is>
          <t>MS: And we found that many groups
reached a consensus</t>
        </is>
      </c>
      <c r="D323">
        <f>HYPERLINK("https://www.youtube.com/watch?v=JrRRvqgYgT0&amp;t=295s", "Go to time")</f>
        <v/>
      </c>
    </row>
    <row r="324">
      <c r="A324">
        <f>HYPERLINK("https://www.youtube.com/watch?v=JrRRvqgYgT0", "Video")</f>
        <v/>
      </c>
      <c r="B324" t="inlineStr">
        <is>
          <t>5:02</t>
        </is>
      </c>
      <c r="C324" t="inlineStr">
        <is>
          <t>What distinguished the groups
that reached a consensus</t>
        </is>
      </c>
      <c r="D324">
        <f>HYPERLINK("https://www.youtube.com/watch?v=JrRRvqgYgT0&amp;t=302s", "Go to time")</f>
        <v/>
      </c>
    </row>
    <row r="325">
      <c r="A325">
        <f>HYPERLINK("https://www.youtube.com/watch?v=JrRRvqgYgT0", "Video")</f>
        <v/>
      </c>
      <c r="B325" t="inlineStr">
        <is>
          <t>5:46</t>
        </is>
      </c>
      <c r="C325" t="inlineStr">
        <is>
          <t>are much more likely to reach consensus.</t>
        </is>
      </c>
      <c r="D325">
        <f>HYPERLINK("https://www.youtube.com/watch?v=JrRRvqgYgT0&amp;t=346s", "Go to time")</f>
        <v/>
      </c>
    </row>
    <row r="326">
      <c r="A326">
        <f>HYPERLINK("https://www.youtube.com/watch?v=JrRRvqgYgT0", "Video")</f>
        <v/>
      </c>
      <c r="B326" t="inlineStr">
        <is>
          <t>6:01</t>
        </is>
      </c>
      <c r="C326" t="inlineStr">
        <is>
          <t>Now, when groups reach consensus,</t>
        </is>
      </c>
      <c r="D326">
        <f>HYPERLINK("https://www.youtube.com/watch?v=JrRRvqgYgT0&amp;t=361s", "Go to time")</f>
        <v/>
      </c>
    </row>
    <row r="327">
      <c r="A327">
        <f>HYPERLINK("https://www.youtube.com/watch?v=JrRRvqgYgT0", "Video")</f>
        <v/>
      </c>
      <c r="B327" t="inlineStr">
        <is>
          <t>7:12</t>
        </is>
      </c>
      <c r="C327" t="inlineStr">
        <is>
          <t>and instead, the consensus
turned out to be a robust average</t>
        </is>
      </c>
      <c r="D327">
        <f>HYPERLINK("https://www.youtube.com/watch?v=JrRRvqgYgT0&amp;t=432s", "Go to time")</f>
        <v/>
      </c>
    </row>
    <row r="328">
      <c r="A328">
        <f>HYPERLINK("https://www.youtube.com/watch?v=JrRRvqgYgT0", "Video")</f>
        <v/>
      </c>
      <c r="B328" t="inlineStr">
        <is>
          <t>7:22</t>
        </is>
      </c>
      <c r="C328" t="inlineStr">
        <is>
          <t>It happened without us giving them
any hint on how to reach consensus.</t>
        </is>
      </c>
      <c r="D328">
        <f>HYPERLINK("https://www.youtube.com/watch?v=JrRRvqgYgT0&amp;t=442s", "Go to time")</f>
        <v/>
      </c>
    </row>
    <row r="329">
      <c r="A329">
        <f>HYPERLINK("https://www.youtube.com/watch?v=L9rkQJ91VOE", "Video")</f>
        <v/>
      </c>
      <c r="B329" t="inlineStr">
        <is>
          <t>2:44</t>
        </is>
      </c>
      <c r="C329" t="inlineStr">
        <is>
          <t>that contradicts an established consensus.</t>
        </is>
      </c>
      <c r="D329">
        <f>HYPERLINK("https://www.youtube.com/watch?v=L9rkQJ91VOE&amp;t=164s", "Go to time")</f>
        <v/>
      </c>
    </row>
    <row r="330">
      <c r="A330">
        <f>HYPERLINK("https://www.youtube.com/watch?v=Tudal_4x4F0", "Video")</f>
        <v/>
      </c>
      <c r="B330" t="inlineStr">
        <is>
          <t>4:15</t>
        </is>
      </c>
      <c r="C330" t="inlineStr">
        <is>
          <t>The general consensus is that burning
natural gas is better for the environment</t>
        </is>
      </c>
      <c r="D330">
        <f>HYPERLINK("https://www.youtube.com/watch?v=Tudal_4x4F0&amp;t=255s", "Go to time")</f>
        <v/>
      </c>
    </row>
    <row r="331">
      <c r="A331">
        <f>HYPERLINK("https://www.youtube.com/watch?v=BDJ8xyQjyhM", "Video")</f>
        <v/>
      </c>
      <c r="B331" t="inlineStr">
        <is>
          <t>1:09</t>
        </is>
      </c>
      <c r="C331" t="inlineStr">
        <is>
          <t>But the consensus against animal 
intelligence began to unravel</t>
        </is>
      </c>
      <c r="D331">
        <f>HYPERLINK("https://www.youtube.com/watch?v=BDJ8xyQjyhM&amp;t=69s", "Go to time")</f>
        <v/>
      </c>
    </row>
    <row r="332">
      <c r="A332">
        <f>HYPERLINK("https://www.youtube.com/watch?v=uXaP43Zbz7U", "Video")</f>
        <v/>
      </c>
      <c r="B332" t="inlineStr">
        <is>
          <t>3:38</t>
        </is>
      </c>
      <c r="C332" t="inlineStr">
        <is>
          <t>but the current consensus 
is that it's harmless.</t>
        </is>
      </c>
      <c r="D332">
        <f>HYPERLINK("https://www.youtube.com/watch?v=uXaP43Zbz7U&amp;t=218s", "Go to time")</f>
        <v/>
      </c>
    </row>
    <row r="333">
      <c r="A333">
        <f>HYPERLINK("https://www.youtube.com/watch?v=9iMGFqMmUFs", "Video")</f>
        <v/>
      </c>
      <c r="B333" t="inlineStr">
        <is>
          <t>3:26</t>
        </is>
      </c>
      <c r="C333" t="inlineStr">
        <is>
          <t>Now, the consensus is that the amount
of water we need to imbibe</t>
        </is>
      </c>
      <c r="D333">
        <f>HYPERLINK("https://www.youtube.com/watch?v=9iMGFqMmUFs&amp;t=206s", "Go to time")</f>
        <v/>
      </c>
    </row>
    <row r="334">
      <c r="A334">
        <f>HYPERLINK("https://www.youtube.com/watch?v=c_Eutci7ack", "Video")</f>
        <v/>
      </c>
      <c r="B334" t="inlineStr">
        <is>
          <t>5:51</t>
        </is>
      </c>
      <c r="C334" t="inlineStr">
        <is>
          <t>Practice consensus building.</t>
        </is>
      </c>
      <c r="D334">
        <f>HYPERLINK("https://www.youtube.com/watch?v=c_Eutci7ack&amp;t=351s", "Go to time")</f>
        <v/>
      </c>
    </row>
    <row r="335">
      <c r="A335">
        <f>HYPERLINK("https://www.youtube.com/watch?v=4M6lrhuiPv0", "Video")</f>
        <v/>
      </c>
      <c r="B335" t="inlineStr">
        <is>
          <t>4:28</t>
        </is>
      </c>
      <c r="C335" t="inlineStr">
        <is>
          <t>At The Cheeseboard, the worker-owners 
try to reach consensus on major decisions.</t>
        </is>
      </c>
      <c r="D335">
        <f>HYPERLINK("https://www.youtube.com/watch?v=4M6lrhuiPv0&amp;t=268s", "Go to time")</f>
        <v/>
      </c>
    </row>
    <row r="336">
      <c r="A336">
        <f>HYPERLINK("https://www.youtube.com/watch?v=HoXyw909Qu0", "Video")</f>
        <v/>
      </c>
      <c r="B336" t="inlineStr">
        <is>
          <t>1:06</t>
        </is>
      </c>
      <c r="C336" t="inlineStr">
        <is>
          <t>by philosophers and art critics for 
decades, with no consensus in sight.</t>
        </is>
      </c>
      <c r="D336">
        <f>HYPERLINK("https://www.youtube.com/watch?v=HoXyw909Qu0&amp;t=66s", "Go to time")</f>
        <v/>
      </c>
    </row>
    <row r="337">
      <c r="A337">
        <f>HYPERLINK("https://www.youtube.com/watch?v=58jHhNzUHm4", "Video")</f>
        <v/>
      </c>
      <c r="B337" t="inlineStr">
        <is>
          <t>3:47</t>
        </is>
      </c>
      <c r="C337" t="inlineStr">
        <is>
          <t>may seem like a simple formula 
for finding agreement and consensus.</t>
        </is>
      </c>
      <c r="D337">
        <f>HYPERLINK("https://www.youtube.com/watch?v=58jHhNzUHm4&amp;t=227s", "Go to time")</f>
        <v/>
      </c>
    </row>
    <row r="338">
      <c r="A338">
        <f>HYPERLINK("https://www.youtube.com/watch?v=MASBIB7zPo4", "Video")</f>
        <v/>
      </c>
      <c r="B338" t="inlineStr">
        <is>
          <t>1:35</t>
        </is>
      </c>
      <c r="C338" t="inlineStr">
        <is>
          <t>without reaching any consensus.</t>
        </is>
      </c>
      <c r="D338">
        <f>HYPERLINK("https://www.youtube.com/watch?v=MASBIB7zPo4&amp;t=95s", "Go to time")</f>
        <v/>
      </c>
    </row>
    <row r="339">
      <c r="A339">
        <f>HYPERLINK("https://www.youtube.com/watch?v=heCSbA8w57A", "Video")</f>
        <v/>
      </c>
      <c r="B339" t="inlineStr">
        <is>
          <t>0:29</t>
        </is>
      </c>
      <c r="C339" t="inlineStr">
        <is>
          <t>After all, much of our society
relies on majority vote and consensus,</t>
        </is>
      </c>
      <c r="D339">
        <f>HYPERLINK("https://www.youtube.com/watch?v=heCSbA8w57A&amp;t=29s", "Go to time")</f>
        <v/>
      </c>
    </row>
    <row r="340">
      <c r="A340">
        <f>HYPERLINK("https://www.youtube.com/watch?v=heCSbA8w57A", "Video")</f>
        <v/>
      </c>
      <c r="B340" t="inlineStr">
        <is>
          <t>0:37</t>
        </is>
      </c>
      <c r="C340" t="inlineStr">
        <is>
          <t>So it's natural to think
that more consensus is a good thing.</t>
        </is>
      </c>
      <c r="D340">
        <f>HYPERLINK("https://www.youtube.com/watch?v=heCSbA8w57A&amp;t=37s", "Go to time")</f>
        <v/>
      </c>
    </row>
    <row r="341">
      <c r="A341">
        <f>HYPERLINK("https://www.youtube.com/watch?v=heCSbA8w57A", "Video")</f>
        <v/>
      </c>
      <c r="B341" t="inlineStr">
        <is>
          <t>3:34</t>
        </is>
      </c>
      <c r="C341" t="inlineStr">
        <is>
          <t>Although we may strive for harmony
and consensus,</t>
        </is>
      </c>
      <c r="D341">
        <f>HYPERLINK("https://www.youtube.com/watch?v=heCSbA8w57A&amp;t=214s", "Go to time")</f>
        <v/>
      </c>
    </row>
    <row r="342">
      <c r="A342">
        <f>HYPERLINK("https://www.youtube.com/watch?v=3ywYXbGKstQ", "Video")</f>
        <v/>
      </c>
      <c r="B342" t="inlineStr">
        <is>
          <t>7:27</t>
        </is>
      </c>
      <c r="C342" t="inlineStr">
        <is>
          <t>at the box office a consensus idea of</t>
        </is>
      </c>
      <c r="D342">
        <f>HYPERLINK("https://www.youtube.com/watch?v=3ywYXbGKstQ&amp;t=447s", "Go to time")</f>
        <v/>
      </c>
    </row>
    <row r="343">
      <c r="A343">
        <f>HYPERLINK("https://www.youtube.com/watch?v=WIdWjqZsGgg", "Video")</f>
        <v/>
      </c>
      <c r="B343" t="inlineStr">
        <is>
          <t>5:05</t>
        </is>
      </c>
      <c r="C343" t="inlineStr">
        <is>
          <t>But by using scientific consensus
to guide policy,</t>
        </is>
      </c>
      <c r="D343">
        <f>HYPERLINK("https://www.youtube.com/watch?v=WIdWjqZsGgg&amp;t=305s", "Go to time")</f>
        <v/>
      </c>
    </row>
    <row r="344">
      <c r="A344">
        <f>HYPERLINK("https://www.youtube.com/watch?v=4GNoUYZhrT0", "Video")</f>
        <v/>
      </c>
      <c r="B344" t="inlineStr">
        <is>
          <t>3:55</t>
        </is>
      </c>
      <c r="C344" t="inlineStr">
        <is>
          <t>Meanwhile, graffiti artists challenge 
common consensus about the value of art</t>
        </is>
      </c>
      <c r="D344">
        <f>HYPERLINK("https://www.youtube.com/watch?v=4GNoUYZhrT0&amp;t=235s", "Go to time")</f>
        <v/>
      </c>
    </row>
    <row r="345">
      <c r="A345">
        <f>HYPERLINK("https://www.youtube.com/watch?v=FwREAW4SlVY", "Video")</f>
        <v/>
      </c>
      <c r="B345" t="inlineStr">
        <is>
          <t>2:45</t>
        </is>
      </c>
      <c r="C345" t="inlineStr">
        <is>
          <t>making it nearly impossible to reach
a broad consensus.</t>
        </is>
      </c>
      <c r="D345">
        <f>HYPERLINK("https://www.youtube.com/watch?v=FwREAW4SlVY&amp;t=165s", "Go to time")</f>
        <v/>
      </c>
    </row>
    <row r="346">
      <c r="A346">
        <f>HYPERLINK("https://www.youtube.com/watch?v=uMNwUh0X5eI", "Video")</f>
        <v/>
      </c>
      <c r="B346" t="inlineStr">
        <is>
          <t>2:31</t>
        </is>
      </c>
      <c r="C346" t="inlineStr">
        <is>
          <t>aimed at political consensus, 
and respected the rule of law.</t>
        </is>
      </c>
      <c r="D346">
        <f>HYPERLINK("https://www.youtube.com/watch?v=uMNwUh0X5eI&amp;t=151s", "Go to time")</f>
        <v/>
      </c>
    </row>
    <row r="347">
      <c r="A347">
        <f>HYPERLINK("https://www.youtube.com/watch?v=uMNwUh0X5eI", "Video")</f>
        <v/>
      </c>
      <c r="B347" t="inlineStr">
        <is>
          <t>4:45</t>
        </is>
      </c>
      <c r="C347" t="inlineStr">
        <is>
          <t>As a result, politics is no longer about
seeking compromise and consensus</t>
        </is>
      </c>
      <c r="D347">
        <f>HYPERLINK("https://www.youtube.com/watch?v=uMNwUh0X5eI&amp;t=285s", "Go to time")</f>
        <v/>
      </c>
    </row>
    <row r="348">
      <c r="A348">
        <f>HYPERLINK("https://www.youtube.com/watch?v=_vDZmVXtA7k", "Video")</f>
        <v/>
      </c>
      <c r="B348" t="inlineStr">
        <is>
          <t>2:41</t>
        </is>
      </c>
      <c r="C348" t="inlineStr">
        <is>
          <t>whose objective was to obscure the
scientific consensus on climate change</t>
        </is>
      </c>
      <c r="D348">
        <f>HYPERLINK("https://www.youtube.com/watch?v=_vDZmVXtA7k&amp;t=161s", "Go to time")</f>
        <v/>
      </c>
    </row>
    <row r="349">
      <c r="A349">
        <f>HYPERLINK("https://www.youtube.com/watch?v=_vDZmVXtA7k", "Video")</f>
        <v/>
      </c>
      <c r="B349" t="inlineStr">
        <is>
          <t>5:31</t>
        </is>
      </c>
      <c r="C349" t="inlineStr">
        <is>
          <t>arguing that their messaging always
reflected the scientific consensus.</t>
        </is>
      </c>
      <c r="D349">
        <f>HYPERLINK("https://www.youtube.com/watch?v=_vDZmVXtA7k&amp;t=331s", "Go to time")</f>
        <v/>
      </c>
    </row>
    <row r="350">
      <c r="A350">
        <f>HYPERLINK("https://www.youtube.com/watch?v=RBRSHjD5tZU", "Video")</f>
        <v/>
      </c>
      <c r="B350" t="inlineStr">
        <is>
          <t>4:21</t>
        </is>
      </c>
      <c r="C350" t="inlineStr">
        <is>
          <t>there you go consensus</t>
        </is>
      </c>
      <c r="D350">
        <f>HYPERLINK("https://www.youtube.com/watch?v=RBRSHjD5tZU&amp;t=261s", "Go to time")</f>
        <v/>
      </c>
    </row>
    <row r="351">
      <c r="A351">
        <f>HYPERLINK("https://www.youtube.com/watch?v=_Qa16cO_AE0", "Video")</f>
        <v/>
      </c>
      <c r="B351" t="inlineStr">
        <is>
          <t>9:26</t>
        </is>
      </c>
      <c r="C351" t="inlineStr">
        <is>
          <t>okay so the consensus was that that was</t>
        </is>
      </c>
      <c r="D351">
        <f>HYPERLINK("https://www.youtube.com/watch?v=_Qa16cO_AE0&amp;t=566s", "Go to time")</f>
        <v/>
      </c>
    </row>
    <row r="352">
      <c r="A352">
        <f>HYPERLINK("https://www.youtube.com/watch?v=G0sDekumv7E", "Video")</f>
        <v/>
      </c>
      <c r="B352" t="inlineStr">
        <is>
          <t>5:05</t>
        </is>
      </c>
      <c r="C352" t="inlineStr">
        <is>
          <t>there you go consensus okay we are now</t>
        </is>
      </c>
      <c r="D352">
        <f>HYPERLINK("https://www.youtube.com/watch?v=G0sDekumv7E&amp;t=305s", "Go to time")</f>
        <v/>
      </c>
    </row>
    <row r="353">
      <c r="A353">
        <f>HYPERLINK("https://www.youtube.com/watch?v=UmsbTXtfXBg", "Video")</f>
        <v/>
      </c>
      <c r="B353" t="inlineStr">
        <is>
          <t>172:23</t>
        </is>
      </c>
      <c r="C353" t="inlineStr">
        <is>
          <t>a consensus people are</t>
        </is>
      </c>
      <c r="D353">
        <f>HYPERLINK("https://www.youtube.com/watch?v=UmsbTXtfXBg&amp;t=10343s", "Go to time")</f>
        <v/>
      </c>
    </row>
    <row r="354">
      <c r="A354">
        <f>HYPERLINK("https://www.youtube.com/watch?v=1baVt4UrP3k", "Video")</f>
        <v/>
      </c>
      <c r="B354" t="inlineStr">
        <is>
          <t>30:32</t>
        </is>
      </c>
      <c r="C354" t="inlineStr">
        <is>
          <t>there's a consensus people are</t>
        </is>
      </c>
      <c r="D354">
        <f>HYPERLINK("https://www.youtube.com/watch?v=1baVt4UrP3k&amp;t=1832s", "Go to time")</f>
        <v/>
      </c>
    </row>
    <row r="355">
      <c r="A355">
        <f>HYPERLINK("https://www.youtube.com/watch?v=FHTc6s5YTbU", "Video")</f>
        <v/>
      </c>
      <c r="B355" t="inlineStr">
        <is>
          <t>0:38</t>
        </is>
      </c>
      <c r="C355" t="inlineStr">
        <is>
          <t>consensus</t>
        </is>
      </c>
      <c r="D355">
        <f>HYPERLINK("https://www.youtube.com/watch?v=FHTc6s5YTbU&amp;t=38s", "Go to time")</f>
        <v/>
      </c>
    </row>
    <row r="356">
      <c r="A356">
        <f>HYPERLINK("https://www.youtube.com/watch?v=OcSSXJfTrQk", "Video")</f>
        <v/>
      </c>
      <c r="B356" t="inlineStr">
        <is>
          <t>4:21</t>
        </is>
      </c>
      <c r="C356" t="inlineStr">
        <is>
          <t>to reach a consensus,</t>
        </is>
      </c>
      <c r="D356">
        <f>HYPERLINK("https://www.youtube.com/watch?v=OcSSXJfTrQk&amp;t=261s", "Go to time")</f>
        <v/>
      </c>
    </row>
    <row r="357">
      <c r="A357">
        <f>HYPERLINK("https://www.youtube.com/watch?v=jr6k1Dn3mjI", "Video")</f>
        <v/>
      </c>
      <c r="B357" t="inlineStr">
        <is>
          <t>10:43</t>
        </is>
      </c>
      <c r="C357" t="inlineStr">
        <is>
          <t>together to make create a consensus in</t>
        </is>
      </c>
      <c r="D357">
        <f>HYPERLINK("https://www.youtube.com/watch?v=jr6k1Dn3mjI&amp;t=643s", "Go to time")</f>
        <v/>
      </c>
    </row>
    <row r="358">
      <c r="A358">
        <f>HYPERLINK("https://www.youtube.com/watch?v=UB0-CETlZQg", "Video")</f>
        <v/>
      </c>
      <c r="B358" t="inlineStr">
        <is>
          <t>1:16</t>
        </is>
      </c>
      <c r="C358" t="inlineStr">
        <is>
          <t>desire to see something like a consensus</t>
        </is>
      </c>
      <c r="D358">
        <f>HYPERLINK("https://www.youtube.com/watch?v=UB0-CETlZQg&amp;t=76s", "Go to time")</f>
        <v/>
      </c>
    </row>
    <row r="359">
      <c r="A359">
        <f>HYPERLINK("https://www.youtube.com/watch?v=mzCUpfPUgDo", "Video")</f>
        <v/>
      </c>
      <c r="B359" t="inlineStr">
        <is>
          <t>0:51</t>
        </is>
      </c>
      <c r="C359" t="inlineStr">
        <is>
          <t>consensus opinion is that this is a good</t>
        </is>
      </c>
      <c r="D359">
        <f>HYPERLINK("https://www.youtube.com/watch?v=mzCUpfPUgDo&amp;t=51s", "Go to time")</f>
        <v/>
      </c>
    </row>
    <row r="360">
      <c r="A360">
        <f>HYPERLINK("https://www.youtube.com/watch?v=5q_836zk4Ws", "Video")</f>
        <v/>
      </c>
      <c r="B360" t="inlineStr">
        <is>
          <t>2:12</t>
        </is>
      </c>
      <c r="C360" t="inlineStr">
        <is>
          <t>the beginning of 2018 consensus was that</t>
        </is>
      </c>
      <c r="D360">
        <f>HYPERLINK("https://www.youtube.com/watch?v=5q_836zk4Ws&amp;t=132s", "Go to time")</f>
        <v/>
      </c>
    </row>
    <row r="361">
      <c r="A361">
        <f>HYPERLINK("https://www.youtube.com/watch?v=5q_836zk4Ws", "Video")</f>
        <v/>
      </c>
      <c r="B361" t="inlineStr">
        <is>
          <t>2:27</t>
        </is>
      </c>
      <c r="C361" t="inlineStr">
        <is>
          <t>could tell me a bit about the consensus</t>
        </is>
      </c>
      <c r="D361">
        <f>HYPERLINK("https://www.youtube.com/watch?v=5q_836zk4Ws&amp;t=147s", "Go to time")</f>
        <v/>
      </c>
    </row>
    <row r="362">
      <c r="A362">
        <f>HYPERLINK("https://www.youtube.com/watch?v=NLClBcS65TU", "Video")</f>
        <v/>
      </c>
      <c r="B362" t="inlineStr">
        <is>
          <t>1:54</t>
        </is>
      </c>
      <c r="C362" t="inlineStr">
        <is>
          <t>consensus pick it's really going to</t>
        </is>
      </c>
      <c r="D362">
        <f>HYPERLINK("https://www.youtube.com/watch?v=NLClBcS65TU&amp;t=114s", "Go to time")</f>
        <v/>
      </c>
    </row>
    <row r="363">
      <c r="A363">
        <f>HYPERLINK("https://www.youtube.com/watch?v=spgZe-XwMeY", "Video")</f>
        <v/>
      </c>
      <c r="B363" t="inlineStr">
        <is>
          <t>5:37</t>
        </is>
      </c>
      <c r="C363" t="inlineStr">
        <is>
          <t>And I think the consensus
seems to be shifting</t>
        </is>
      </c>
      <c r="D363">
        <f>HYPERLINK("https://www.youtube.com/watch?v=spgZe-XwMeY&amp;t=337s", "Go to time")</f>
        <v/>
      </c>
    </row>
    <row r="364">
      <c r="A364">
        <f>HYPERLINK("https://www.youtube.com/watch?v=Srqg4xM58iE", "Video")</f>
        <v/>
      </c>
      <c r="B364" t="inlineStr">
        <is>
          <t>3:05</t>
        </is>
      </c>
      <c r="C364" t="inlineStr">
        <is>
          <t>Europe as well but consensus</t>
        </is>
      </c>
      <c r="D364">
        <f>HYPERLINK("https://www.youtube.com/watch?v=Srqg4xM58iE&amp;t=185s", "Go to time")</f>
        <v/>
      </c>
    </row>
    <row r="365">
      <c r="A365">
        <f>HYPERLINK("https://www.youtube.com/watch?v=8RMMdpwpkVU", "Video")</f>
        <v/>
      </c>
      <c r="B365" t="inlineStr">
        <is>
          <t>0:56</t>
        </is>
      </c>
      <c r="C365" t="inlineStr">
        <is>
          <t>promoted a consensus-driven leadership</t>
        </is>
      </c>
      <c r="D365">
        <f>HYPERLINK("https://www.youtube.com/watch?v=8RMMdpwpkVU&amp;t=56s", "Go to time")</f>
        <v/>
      </c>
    </row>
    <row r="366">
      <c r="A366">
        <f>HYPERLINK("https://www.youtube.com/watch?v=5kZv201frrc", "Video")</f>
        <v/>
      </c>
      <c r="B366" t="inlineStr">
        <is>
          <t>1:58</t>
        </is>
      </c>
      <c r="C366" t="inlineStr">
        <is>
          <t>consensus expectation as me meaning the</t>
        </is>
      </c>
      <c r="D366">
        <f>HYPERLINK("https://www.youtube.com/watch?v=5kZv201frrc&amp;t=118s", "Go to time")</f>
        <v/>
      </c>
    </row>
    <row r="367">
      <c r="A367">
        <f>HYPERLINK("https://www.youtube.com/watch?v=H4ZwmNqbVG4", "Video")</f>
        <v/>
      </c>
      <c r="B367" t="inlineStr">
        <is>
          <t>2:08</t>
        </is>
      </c>
      <c r="C367" t="inlineStr">
        <is>
          <t>year ago probably the consensus number</t>
        </is>
      </c>
      <c r="D367">
        <f>HYPERLINK("https://www.youtube.com/watch?v=H4ZwmNqbVG4&amp;t=128s", "Go to time")</f>
        <v/>
      </c>
    </row>
    <row r="368">
      <c r="A368">
        <f>HYPERLINK("https://www.youtube.com/watch?v=H_fyQCeBaeM", "Video")</f>
        <v/>
      </c>
      <c r="B368" t="inlineStr">
        <is>
          <t>3:42</t>
        </is>
      </c>
      <c r="C368" t="inlineStr">
        <is>
          <t>- In your neighborhood
is there a consensus</t>
        </is>
      </c>
      <c r="D368">
        <f>HYPERLINK("https://www.youtube.com/watch?v=H_fyQCeBaeM&amp;t=222s", "Go to time")</f>
        <v/>
      </c>
    </row>
    <row r="369">
      <c r="A369">
        <f>HYPERLINK("https://www.youtube.com/watch?v=vZ3wRIgTSCw", "Video")</f>
        <v/>
      </c>
      <c r="B369" t="inlineStr">
        <is>
          <t>1:10</t>
        </is>
      </c>
      <c r="C369" t="inlineStr">
        <is>
          <t>social consensus</t>
        </is>
      </c>
      <c r="D369">
        <f>HYPERLINK("https://www.youtube.com/watch?v=vZ3wRIgTSCw&amp;t=70s", "Go to time")</f>
        <v/>
      </c>
    </row>
    <row r="370">
      <c r="A370">
        <f>HYPERLINK("https://www.youtube.com/watch?v=BzJf8HWzSyY", "Video")</f>
        <v/>
      </c>
      <c r="B370" t="inlineStr">
        <is>
          <t>4:34</t>
        </is>
      </c>
      <c r="C370" t="inlineStr">
        <is>
          <t>into the center and go
along with the consensus.</t>
        </is>
      </c>
      <c r="D370">
        <f>HYPERLINK("https://www.youtube.com/watch?v=BzJf8HWzSyY&amp;t=274s", "Go to time")</f>
        <v/>
      </c>
    </row>
    <row r="371">
      <c r="A371">
        <f>HYPERLINK("https://www.youtube.com/watch?v=y7NjvBBPP_g", "Video")</f>
        <v/>
      </c>
      <c r="B371" t="inlineStr">
        <is>
          <t>3:24</t>
        </is>
      </c>
      <c r="C371" t="inlineStr">
        <is>
          <t>consensus of economists polled by the</t>
        </is>
      </c>
      <c r="D371">
        <f>HYPERLINK("https://www.youtube.com/watch?v=y7NjvBBPP_g&amp;t=204s", "Go to time")</f>
        <v/>
      </c>
    </row>
    <row r="372">
      <c r="A372">
        <f>HYPERLINK("https://www.youtube.com/watch?v=OX-ZFFhRaPY", "Video")</f>
        <v/>
      </c>
      <c r="B372" t="inlineStr">
        <is>
          <t>20:19</t>
        </is>
      </c>
      <c r="C372" t="inlineStr">
        <is>
          <t>consensus in this country let me see how</t>
        </is>
      </c>
      <c r="D372">
        <f>HYPERLINK("https://www.youtube.com/watch?v=OX-ZFFhRaPY&amp;t=1219s", "Go to time")</f>
        <v/>
      </c>
    </row>
    <row r="373">
      <c r="A373">
        <f>HYPERLINK("https://www.youtube.com/watch?v=FpyMHkwsy1Y", "Video")</f>
        <v/>
      </c>
      <c r="B373" t="inlineStr">
        <is>
          <t>1:12</t>
        </is>
      </c>
      <c r="C373" t="inlineStr">
        <is>
          <t>consensus on like immigration and Donald</t>
        </is>
      </c>
      <c r="D373">
        <f>HYPERLINK("https://www.youtube.com/watch?v=FpyMHkwsy1Y&amp;t=72s", "Go to time")</f>
        <v/>
      </c>
    </row>
    <row r="374">
      <c r="A374">
        <f>HYPERLINK("https://www.youtube.com/watch?v=FpyMHkwsy1Y", "Video")</f>
        <v/>
      </c>
      <c r="B374" t="inlineStr">
        <is>
          <t>2:04</t>
        </is>
      </c>
      <c r="C374" t="inlineStr">
        <is>
          <t>elite consensus that they see in our</t>
        </is>
      </c>
      <c r="D374">
        <f>HYPERLINK("https://www.youtube.com/watch?v=FpyMHkwsy1Y&amp;t=124s", "Go to time")</f>
        <v/>
      </c>
    </row>
    <row r="375">
      <c r="A375">
        <f>HYPERLINK("https://www.youtube.com/watch?v=_vRIMjkNdCs", "Video")</f>
        <v/>
      </c>
      <c r="B375" t="inlineStr">
        <is>
          <t>3:49</t>
        </is>
      </c>
      <c r="C375" t="inlineStr">
        <is>
          <t>will have a harder time
reaching a consensus.</t>
        </is>
      </c>
      <c r="D375">
        <f>HYPERLINK("https://www.youtube.com/watch?v=_vRIMjkNdCs&amp;t=229s", "Go to time")</f>
        <v/>
      </c>
    </row>
    <row r="376">
      <c r="A376">
        <f>HYPERLINK("https://www.youtube.com/watch?v=qvbcs6T4CQ8", "Video")</f>
        <v/>
      </c>
      <c r="B376" t="inlineStr">
        <is>
          <t>0:40</t>
        </is>
      </c>
      <c r="C376" t="inlineStr">
        <is>
          <t>longer term though consensus still seems</t>
        </is>
      </c>
      <c r="D376">
        <f>HYPERLINK("https://www.youtube.com/watch?v=qvbcs6T4CQ8&amp;t=40s", "Go to time")</f>
        <v/>
      </c>
    </row>
    <row r="377">
      <c r="A377">
        <f>HYPERLINK("https://www.youtube.com/watch?v=mWsqA0IY0S0", "Video")</f>
        <v/>
      </c>
      <c r="B377" t="inlineStr">
        <is>
          <t>0:21</t>
        </is>
      </c>
      <c r="C377" t="inlineStr">
        <is>
          <t>among Republicans though no consensus</t>
        </is>
      </c>
      <c r="D377">
        <f>HYPERLINK("https://www.youtube.com/watch?v=mWsqA0IY0S0&amp;t=21s", "Go to time")</f>
        <v/>
      </c>
    </row>
    <row r="378">
      <c r="A378">
        <f>HYPERLINK("https://www.youtube.com/watch?v=m8qxSfdPBSY", "Video")</f>
        <v/>
      </c>
      <c r="B378" t="inlineStr">
        <is>
          <t>5:33</t>
        </is>
      </c>
      <c r="C378" t="inlineStr">
        <is>
          <t>which requires consensus
among its partners.</t>
        </is>
      </c>
      <c r="D378">
        <f>HYPERLINK("https://www.youtube.com/watch?v=m8qxSfdPBSY&amp;t=333s", "Go to time")</f>
        <v/>
      </c>
    </row>
    <row r="379">
      <c r="A379">
        <f>HYPERLINK("https://www.youtube.com/watch?v=sTr5Fqv_GAc", "Video")</f>
        <v/>
      </c>
      <c r="B379" t="inlineStr">
        <is>
          <t>2:09</t>
        </is>
      </c>
      <c r="C379" t="inlineStr">
        <is>
          <t>consensus that the Chinese</t>
        </is>
      </c>
      <c r="D379">
        <f>HYPERLINK("https://www.youtube.com/watch?v=sTr5Fqv_GAc&amp;t=129s", "Go to time")</f>
        <v/>
      </c>
    </row>
    <row r="380">
      <c r="A380">
        <f>HYPERLINK("https://www.youtube.com/watch?v=LtxRa9Xd4vw", "Video")</f>
        <v/>
      </c>
      <c r="B380" t="inlineStr">
        <is>
          <t>7:26</t>
        </is>
      </c>
      <c r="C380" t="inlineStr">
        <is>
          <t>experts say that a consensus has emerged</t>
        </is>
      </c>
      <c r="D380">
        <f>HYPERLINK("https://www.youtube.com/watch?v=LtxRa9Xd4vw&amp;t=446s", "Go to time")</f>
        <v/>
      </c>
    </row>
    <row r="381">
      <c r="A381">
        <f>HYPERLINK("https://www.youtube.com/watch?v=mCqgFwvSSXM", "Video")</f>
        <v/>
      </c>
      <c r="B381" t="inlineStr">
        <is>
          <t>1:31</t>
        </is>
      </c>
      <c r="C381" t="inlineStr">
        <is>
          <t>is the consensus there then that wages</t>
        </is>
      </c>
      <c r="D381">
        <f>HYPERLINK("https://www.youtube.com/watch?v=mCqgFwvSSXM&amp;t=91s", "Go to time")</f>
        <v/>
      </c>
    </row>
    <row r="382">
      <c r="A382">
        <f>HYPERLINK("https://www.youtube.com/watch?v=W7s-dxnCNk0", "Video")</f>
        <v/>
      </c>
      <c r="B382" t="inlineStr">
        <is>
          <t>0:48</t>
        </is>
      </c>
      <c r="C382" t="inlineStr">
        <is>
          <t>there's also growing consensus that the</t>
        </is>
      </c>
      <c r="D382">
        <f>HYPERLINK("https://www.youtube.com/watch?v=W7s-dxnCNk0&amp;t=48s", "Go to time")</f>
        <v/>
      </c>
    </row>
    <row r="383">
      <c r="A383">
        <f>HYPERLINK("https://www.youtube.com/watch?v=j0k5vWu5q3I", "Video")</f>
        <v/>
      </c>
      <c r="B383" t="inlineStr">
        <is>
          <t>0:11</t>
        </is>
      </c>
      <c r="C383" t="inlineStr">
        <is>
          <t>there was no consensus and it was a</t>
        </is>
      </c>
      <c r="D383">
        <f>HYPERLINK("https://www.youtube.com/watch?v=j0k5vWu5q3I&amp;t=11s", "Go to time")</f>
        <v/>
      </c>
    </row>
    <row r="384">
      <c r="A384">
        <f>HYPERLINK("https://www.youtube.com/watch?v=j0k5vWu5q3I", "Video")</f>
        <v/>
      </c>
      <c r="B384" t="inlineStr">
        <is>
          <t>0:18</t>
        </is>
      </c>
      <c r="C384" t="inlineStr">
        <is>
          <t>consensus the JD was not signed so it's</t>
        </is>
      </c>
      <c r="D384">
        <f>HYPERLINK("https://www.youtube.com/watch?v=j0k5vWu5q3I&amp;t=18s", "Go to time")</f>
        <v/>
      </c>
    </row>
    <row r="385">
      <c r="A385">
        <f>HYPERLINK("https://www.youtube.com/watch?v=1KtTAb9Tl6E", "Video")</f>
        <v/>
      </c>
      <c r="B385" t="inlineStr">
        <is>
          <t>11:34</t>
        </is>
      </c>
      <c r="C385" t="inlineStr">
        <is>
          <t>There has to be consensus,</t>
        </is>
      </c>
      <c r="D385">
        <f>HYPERLINK("https://www.youtube.com/watch?v=1KtTAb9Tl6E&amp;t=694s", "Go to time")</f>
        <v/>
      </c>
    </row>
    <row r="386">
      <c r="A386">
        <f>HYPERLINK("https://www.youtube.com/watch?v=1KtTAb9Tl6E", "Video")</f>
        <v/>
      </c>
      <c r="B386" t="inlineStr">
        <is>
          <t>11:35</t>
        </is>
      </c>
      <c r="C386" t="inlineStr">
        <is>
          <t>and consensus with these groups</t>
        </is>
      </c>
      <c r="D386">
        <f>HYPERLINK("https://www.youtube.com/watch?v=1KtTAb9Tl6E&amp;t=695s", "Go to time")</f>
        <v/>
      </c>
    </row>
    <row r="387">
      <c r="A387">
        <f>HYPERLINK("https://www.youtube.com/watch?v=GnjPVNbf8so", "Video")</f>
        <v/>
      </c>
      <c r="B387" t="inlineStr">
        <is>
          <t>0:38</t>
        </is>
      </c>
      <c r="C387" t="inlineStr">
        <is>
          <t>- [Narrator] Here's why
reaching a consensus</t>
        </is>
      </c>
      <c r="D387">
        <f>HYPERLINK("https://www.youtube.com/watch?v=GnjPVNbf8so&amp;t=38s", "Go to time")</f>
        <v/>
      </c>
    </row>
    <row r="388">
      <c r="A388">
        <f>HYPERLINK("https://www.youtube.com/watch?v=lo9UxC6dfG4", "Video")</f>
        <v/>
      </c>
      <c r="B388" t="inlineStr">
        <is>
          <t>6:30</t>
        </is>
      </c>
      <c r="C388" t="inlineStr">
        <is>
          <t>- [Alexander] If there is
one consensus in higher ed,</t>
        </is>
      </c>
      <c r="D388">
        <f>HYPERLINK("https://www.youtube.com/watch?v=lo9UxC6dfG4&amp;t=390s", "Go to time")</f>
        <v/>
      </c>
    </row>
    <row r="389">
      <c r="A389">
        <f>HYPERLINK("https://www.youtube.com/watch?v=G04g5Po59Tg", "Video")</f>
        <v/>
      </c>
      <c r="B389" t="inlineStr">
        <is>
          <t>1:06</t>
        </is>
      </c>
      <c r="C389" t="inlineStr">
        <is>
          <t>counteract so is the consensus then that</t>
        </is>
      </c>
      <c r="D389">
        <f>HYPERLINK("https://www.youtube.com/watch?v=G04g5Po59Tg&amp;t=66s", "Go to time")</f>
        <v/>
      </c>
    </row>
    <row r="390">
      <c r="A390">
        <f>HYPERLINK("https://www.youtube.com/watch?v=7HJ0Ih4e3C0", "Video")</f>
        <v/>
      </c>
      <c r="B390" t="inlineStr">
        <is>
          <t>1:18</t>
        </is>
      </c>
      <c r="C390" t="inlineStr">
        <is>
          <t>medical community to reach a consensus</t>
        </is>
      </c>
      <c r="D390">
        <f>HYPERLINK("https://www.youtube.com/watch?v=7HJ0Ih4e3C0&amp;t=78s", "Go to time")</f>
        <v/>
      </c>
    </row>
    <row r="391">
      <c r="A391">
        <f>HYPERLINK("https://www.youtube.com/watch?v=7HJ0Ih4e3C0", "Video")</f>
        <v/>
      </c>
      <c r="B391" t="inlineStr">
        <is>
          <t>1:40</t>
        </is>
      </c>
      <c r="C391" t="inlineStr">
        <is>
          <t>group they are convening a consensus</t>
        </is>
      </c>
      <c r="D391">
        <f>HYPERLINK("https://www.youtube.com/watch?v=7HJ0Ih4e3C0&amp;t=100s", "Go to time")</f>
        <v/>
      </c>
    </row>
    <row r="392">
      <c r="A392">
        <f>HYPERLINK("https://www.youtube.com/watch?v=7HJ0Ih4e3C0", "Video")</f>
        <v/>
      </c>
      <c r="B392" t="inlineStr">
        <is>
          <t>2:26</t>
        </is>
      </c>
      <c r="C392" t="inlineStr">
        <is>
          <t>certainly hope that a consensus will</t>
        </is>
      </c>
      <c r="D392">
        <f>HYPERLINK("https://www.youtube.com/watch?v=7HJ0Ih4e3C0&amp;t=146s", "Go to time")</f>
        <v/>
      </c>
    </row>
    <row r="393">
      <c r="A393">
        <f>HYPERLINK("https://www.youtube.com/watch?v=4LL-ynK_exM", "Video")</f>
        <v/>
      </c>
      <c r="B393" t="inlineStr">
        <is>
          <t>10:26</t>
        </is>
      </c>
      <c r="C393" t="inlineStr">
        <is>
          <t>- People, rather than having a consensus</t>
        </is>
      </c>
      <c r="D393">
        <f>HYPERLINK("https://www.youtube.com/watch?v=4LL-ynK_exM&amp;t=626s", "Go to time")</f>
        <v/>
      </c>
    </row>
    <row r="394">
      <c r="A394">
        <f>HYPERLINK("https://www.youtube.com/watch?v=lBUZWMmyJxA", "Video")</f>
        <v/>
      </c>
      <c r="B394" t="inlineStr">
        <is>
          <t>0:09</t>
        </is>
      </c>
      <c r="C394" t="inlineStr">
        <is>
          <t>still no consensus among Western</t>
        </is>
      </c>
      <c r="D394">
        <f>HYPERLINK("https://www.youtube.com/watch?v=lBUZWMmyJxA&amp;t=9s", "Go to time")</f>
        <v/>
      </c>
    </row>
    <row r="395">
      <c r="A395">
        <f>HYPERLINK("https://www.youtube.com/watch?v=A2lbKOfGyEk", "Video")</f>
        <v/>
      </c>
      <c r="B395" t="inlineStr">
        <is>
          <t>14:29</t>
        </is>
      </c>
      <c r="C395" t="inlineStr">
        <is>
          <t>was your ability to rally
votes and build a consensus,</t>
        </is>
      </c>
      <c r="D395">
        <f>HYPERLINK("https://www.youtube.com/watch?v=A2lbKOfGyEk&amp;t=869s", "Go to time")</f>
        <v/>
      </c>
    </row>
    <row r="396">
      <c r="A396">
        <f>HYPERLINK("https://www.youtube.com/watch?v=RnPYa7ce4fA", "Video")</f>
        <v/>
      </c>
      <c r="B396" t="inlineStr">
        <is>
          <t>1:53</t>
        </is>
      </c>
      <c r="C396" t="inlineStr">
        <is>
          <t>a consensus number one pick he's just an</t>
        </is>
      </c>
      <c r="D396">
        <f>HYPERLINK("https://www.youtube.com/watch?v=RnPYa7ce4fA&amp;t=113s", "Go to time")</f>
        <v/>
      </c>
    </row>
    <row r="397">
      <c r="A397">
        <f>HYPERLINK("https://www.youtube.com/watch?v=WD6J_KhDUF0", "Video")</f>
        <v/>
      </c>
      <c r="B397" t="inlineStr">
        <is>
          <t>1:04</t>
        </is>
      </c>
      <c r="C397" t="inlineStr">
        <is>
          <t>spite of a bipartisan consensus that</t>
        </is>
      </c>
      <c r="D397">
        <f>HYPERLINK("https://www.youtube.com/watch?v=WD6J_KhDUF0&amp;t=64s", "Go to time")</f>
        <v/>
      </c>
    </row>
    <row r="398">
      <c r="A398">
        <f>HYPERLINK("https://www.youtube.com/watch?v=fQL16H9HRzg", "Video")</f>
        <v/>
      </c>
      <c r="B398" t="inlineStr">
        <is>
          <t>6:28</t>
        </is>
      </c>
      <c r="C398" t="inlineStr">
        <is>
          <t>Its parent company says the scientific consensus on the safety of genetically modified food ingredients is</t>
        </is>
      </c>
      <c r="D398">
        <f>HYPERLINK("https://www.youtube.com/watch?v=fQL16H9HRzg&amp;t=388s", "Go to time")</f>
        <v/>
      </c>
    </row>
    <row r="399">
      <c r="A399">
        <f>HYPERLINK("https://www.youtube.com/watch?v=aSlCXe5atfg", "Video")</f>
        <v/>
      </c>
      <c r="B399" t="inlineStr">
        <is>
          <t>0:55</t>
        </is>
      </c>
      <c r="C399" t="inlineStr">
        <is>
          <t>developed the first consensus pro-growth</t>
        </is>
      </c>
      <c r="D399">
        <f>HYPERLINK("https://www.youtube.com/watch?v=aSlCXe5atfg&amp;t=55s", "Go to time")</f>
        <v/>
      </c>
    </row>
    <row r="400">
      <c r="A400">
        <f>HYPERLINK("https://www.youtube.com/watch?v=UQBpceP0Mn0", "Video")</f>
        <v/>
      </c>
      <c r="B400" t="inlineStr">
        <is>
          <t>0:05</t>
        </is>
      </c>
      <c r="C400" t="inlineStr">
        <is>
          <t>is the general consensus on Turf play</t>
        </is>
      </c>
      <c r="D400">
        <f>HYPERLINK("https://www.youtube.com/watch?v=UQBpceP0Mn0&amp;t=5s", "Go to time")</f>
        <v/>
      </c>
    </row>
    <row r="401">
      <c r="A401">
        <f>HYPERLINK("https://www.youtube.com/watch?v=xaSrTMS7W0Q", "Video")</f>
        <v/>
      </c>
      <c r="B401" t="inlineStr">
        <is>
          <t>2:55</t>
        </is>
      </c>
      <c r="C401" t="inlineStr">
        <is>
          <t>critics consensus on film review</t>
        </is>
      </c>
      <c r="D401">
        <f>HYPERLINK("https://www.youtube.com/watch?v=xaSrTMS7W0Q&amp;t=175s", "Go to time")</f>
        <v/>
      </c>
    </row>
    <row r="402">
      <c r="A402">
        <f>HYPERLINK("https://www.youtube.com/watch?v=RPyQAmBjbFU", "Video")</f>
        <v/>
      </c>
      <c r="B402" t="inlineStr">
        <is>
          <t>0:00</t>
        </is>
      </c>
      <c r="C402" t="inlineStr">
        <is>
          <t>I believe there is a broad consensus</t>
        </is>
      </c>
      <c r="D402">
        <f>HYPERLINK("https://www.youtube.com/watch?v=RPyQAmBjbFU&amp;t=0s", "Go to time")</f>
        <v/>
      </c>
    </row>
    <row r="403">
      <c r="A403">
        <f>HYPERLINK("https://www.youtube.com/watch?v=cntb3sBhqEM", "Video")</f>
        <v/>
      </c>
      <c r="B403" t="inlineStr">
        <is>
          <t>0:30</t>
        </is>
      </c>
      <c r="C403" t="inlineStr">
        <is>
          <t>- Well, I definitely
sought a broad consensus</t>
        </is>
      </c>
      <c r="D403">
        <f>HYPERLINK("https://www.youtube.com/watch?v=cntb3sBhqEM&amp;t=30s", "Go to time")</f>
        <v/>
      </c>
    </row>
    <row r="404">
      <c r="A404">
        <f>HYPERLINK("https://www.youtube.com/watch?v=hvAigEXWSYM", "Video")</f>
        <v/>
      </c>
      <c r="B404" t="inlineStr">
        <is>
          <t>3:15</t>
        </is>
      </c>
      <c r="C404" t="inlineStr">
        <is>
          <t>more generally the collapse of consensus</t>
        </is>
      </c>
      <c r="D404">
        <f>HYPERLINK("https://www.youtube.com/watch?v=hvAigEXWSYM&amp;t=195s", "Go to time")</f>
        <v/>
      </c>
    </row>
    <row r="405">
      <c r="A405">
        <f>HYPERLINK("https://www.youtube.com/watch?v=OBFX4EuAWHc", "Video")</f>
        <v/>
      </c>
      <c r="B405" t="inlineStr">
        <is>
          <t>10:08</t>
        </is>
      </c>
      <c r="C405" t="inlineStr">
        <is>
          <t>legal consensus to this day for more</t>
        </is>
      </c>
      <c r="D405">
        <f>HYPERLINK("https://www.youtube.com/watch?v=OBFX4EuAWHc&amp;t=608s", "Go to time")</f>
        <v/>
      </c>
    </row>
    <row r="406">
      <c r="A406">
        <f>HYPERLINK("https://www.youtube.com/watch?v=OBFX4EuAWHc", "Video")</f>
        <v/>
      </c>
      <c r="B406" t="inlineStr">
        <is>
          <t>10:22</t>
        </is>
      </c>
      <c r="C406" t="inlineStr">
        <is>
          <t>Amendment but a legal consensus it's not</t>
        </is>
      </c>
      <c r="D406">
        <f>HYPERLINK("https://www.youtube.com/watch?v=OBFX4EuAWHc&amp;t=622s", "Go to time")</f>
        <v/>
      </c>
    </row>
    <row r="407">
      <c r="A407">
        <f>HYPERLINK("https://www.youtube.com/watch?v=OBFX4EuAWHc", "Video")</f>
        <v/>
      </c>
      <c r="B407" t="inlineStr">
        <is>
          <t>10:32</t>
        </is>
      </c>
      <c r="C407" t="inlineStr">
        <is>
          <t>consensus in the 1980s and 1990s the</t>
        </is>
      </c>
      <c r="D407">
        <f>HYPERLINK("https://www.youtube.com/watch?v=OBFX4EuAWHc&amp;t=632s", "Go to time")</f>
        <v/>
      </c>
    </row>
    <row r="408">
      <c r="A408">
        <f>HYPERLINK("https://www.youtube.com/watch?v=TJAklSh_rjk", "Video")</f>
        <v/>
      </c>
      <c r="B408" t="inlineStr">
        <is>
          <t>10:05</t>
        </is>
      </c>
      <c r="C408" t="inlineStr">
        <is>
          <t>There is no consensus</t>
        </is>
      </c>
      <c r="D408">
        <f>HYPERLINK("https://www.youtube.com/watch?v=TJAklSh_rjk&amp;t=605s", "Go to time")</f>
        <v/>
      </c>
    </row>
    <row r="409">
      <c r="A409">
        <f>HYPERLINK("https://www.youtube.com/watch?v=TJAklSh_rjk", "Video")</f>
        <v/>
      </c>
      <c r="B409" t="inlineStr">
        <is>
          <t>10:26</t>
        </is>
      </c>
      <c r="C409" t="inlineStr">
        <is>
          <t>Consensus in health care 
is rarely required.</t>
        </is>
      </c>
      <c r="D409">
        <f>HYPERLINK("https://www.youtube.com/watch?v=TJAklSh_rjk&amp;t=626s", "Go to time")</f>
        <v/>
      </c>
    </row>
    <row r="410">
      <c r="A410">
        <f>HYPERLINK("https://www.youtube.com/watch?v=TJAklSh_rjk", "Video")</f>
        <v/>
      </c>
      <c r="B410" t="inlineStr">
        <is>
          <t>10:30</t>
        </is>
      </c>
      <c r="C410" t="inlineStr">
        <is>
          <t>There is no consensus amongst doctors...</t>
        </is>
      </c>
      <c r="D410">
        <f>HYPERLINK("https://www.youtube.com/watch?v=TJAklSh_rjk&amp;t=630s", "Go to time")</f>
        <v/>
      </c>
    </row>
    <row r="411">
      <c r="A411">
        <f>HYPERLINK("https://www.youtube.com/watch?v=VWUXDDM_TAQ", "Video")</f>
        <v/>
      </c>
      <c r="B411" t="inlineStr">
        <is>
          <t>8:30</t>
        </is>
      </c>
      <c r="C411" t="inlineStr">
        <is>
          <t>large. There was a lot of consensus at</t>
        </is>
      </c>
      <c r="D411">
        <f>HYPERLINK("https://www.youtube.com/watch?v=VWUXDDM_TAQ&amp;t=510s", "Go to time")</f>
        <v/>
      </c>
    </row>
    <row r="412">
      <c r="A412">
        <f>HYPERLINK("https://www.youtube.com/watch?v=VWUXDDM_TAQ", "Video")</f>
        <v/>
      </c>
      <c r="B412" t="inlineStr">
        <is>
          <t>8:34</t>
        </is>
      </c>
      <c r="C412" t="inlineStr">
        <is>
          <t>that time. And then that consensus fades</t>
        </is>
      </c>
      <c r="D412">
        <f>HYPERLINK("https://www.youtube.com/watch?v=VWUXDDM_TAQ&amp;t=514s", "Go to time")</f>
        <v/>
      </c>
    </row>
    <row r="413">
      <c r="A413">
        <f>HYPERLINK("https://www.youtube.com/watch?v=uhx1sdX2bow", "Video")</f>
        <v/>
      </c>
      <c r="B413" t="inlineStr">
        <is>
          <t>40:08</t>
        </is>
      </c>
      <c r="C413" t="inlineStr">
        <is>
          <t>who work on AI this is the consensus</t>
        </is>
      </c>
      <c r="D413">
        <f>HYPERLINK("https://www.youtube.com/watch?v=uhx1sdX2bow&amp;t=2408s",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2025-05-21T03:28:01Z</dcterms:created>
  <dcterms:modified xsi:type="dcterms:W3CDTF">2025-05-21T03:28:01Z</dcterms:modified>
</cp:coreProperties>
</file>