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HYPERLINK("https://www.youtube.com/watch?v=zyyuGYiPwUs", "Video")</f>
        <v/>
      </c>
      <c r="B2" t="inlineStr">
        <is>
          <t>5:53</t>
        </is>
      </c>
      <c r="C2" t="inlineStr">
        <is>
          <t>so that we don't lose the extraordinary gift</t>
        </is>
      </c>
      <c r="D2">
        <f>HYPERLINK("https://www.youtube.com/watch?v=zyyuGYiPwUs&amp;t=353s", "Go to time")</f>
        <v/>
      </c>
    </row>
    <row r="3">
      <c r="A3">
        <f>HYPERLINK("https://www.youtube.com/watch?v=yKvczF7PfII", "Video")</f>
        <v/>
      </c>
      <c r="B3" t="inlineStr">
        <is>
          <t>3:48</t>
        </is>
      </c>
      <c r="C3" t="inlineStr">
        <is>
          <t>to do many extraordinary things,</t>
        </is>
      </c>
      <c r="D3">
        <f>HYPERLINK("https://www.youtube.com/watch?v=yKvczF7PfII&amp;t=228s", "Go to time")</f>
        <v/>
      </c>
    </row>
    <row r="4">
      <c r="A4">
        <f>HYPERLINK("https://www.youtube.com/watch?v=GnTIKh5w0j8", "Video")</f>
        <v/>
      </c>
      <c r="B4" t="inlineStr">
        <is>
          <t>2:09</t>
        </is>
      </c>
      <c r="C4" t="inlineStr">
        <is>
          <t>extraordinary amount of self-awareness</t>
        </is>
      </c>
      <c r="D4">
        <f>HYPERLINK("https://www.youtube.com/watch?v=GnTIKh5w0j8&amp;t=129s", "Go to time")</f>
        <v/>
      </c>
    </row>
    <row r="5">
      <c r="A5">
        <f>HYPERLINK("https://www.youtube.com/watch?v=1ikmEL-XQQI", "Video")</f>
        <v/>
      </c>
      <c r="B5" t="inlineStr">
        <is>
          <t>3:12</t>
        </is>
      </c>
      <c r="C5" t="inlineStr">
        <is>
          <t>Our human ingenuity has led to
extraordinary changes to the world.</t>
        </is>
      </c>
      <c r="D5">
        <f>HYPERLINK("https://www.youtube.com/watch?v=1ikmEL-XQQI&amp;t=192s", "Go to time")</f>
        <v/>
      </c>
    </row>
    <row r="6">
      <c r="A6">
        <f>HYPERLINK("https://www.youtube.com/watch?v=KbRObyIqv1U", "Video")</f>
        <v/>
      </c>
      <c r="B6" t="inlineStr">
        <is>
          <t>4:28</t>
        </is>
      </c>
      <c r="C6" t="inlineStr">
        <is>
          <t>So perhaps the extraordinary
distances aren't such a problem</t>
        </is>
      </c>
      <c r="D6">
        <f>HYPERLINK("https://www.youtube.com/watch?v=KbRObyIqv1U&amp;t=268s", "Go to time")</f>
        <v/>
      </c>
    </row>
    <row r="7">
      <c r="A7">
        <f>HYPERLINK("https://www.youtube.com/watch?v=vJHxS3ptNEI", "Video")</f>
        <v/>
      </c>
      <c r="B7" t="inlineStr">
        <is>
          <t>0:00</t>
        </is>
      </c>
      <c r="C7" t="inlineStr">
        <is>
          <t>Arguments are extraordinary things.</t>
        </is>
      </c>
      <c r="D7">
        <f>HYPERLINK("https://www.youtube.com/watch?v=vJHxS3ptNEI&amp;t=0s", "Go to time")</f>
        <v/>
      </c>
    </row>
    <row r="8">
      <c r="A8">
        <f>HYPERLINK("https://www.youtube.com/watch?v=sJ8_bGjaWtc", "Video")</f>
        <v/>
      </c>
      <c r="B8" t="inlineStr">
        <is>
          <t>1:27</t>
        </is>
      </c>
      <c r="C8" t="inlineStr">
        <is>
          <t>The principle controlling device, the
telescreen, has this extraordinary</t>
        </is>
      </c>
      <c r="D8">
        <f>HYPERLINK("https://www.youtube.com/watch?v=sJ8_bGjaWtc&amp;t=87s", "Go to time")</f>
        <v/>
      </c>
    </row>
    <row r="9">
      <c r="A9">
        <f>HYPERLINK("https://www.youtube.com/watch?v=Kx1BrsFvOkM", "Video")</f>
        <v/>
      </c>
      <c r="B9" t="inlineStr">
        <is>
          <t>6:01</t>
        </is>
      </c>
      <c r="C9" t="inlineStr">
        <is>
          <t>An extraordinary figure, and that
even as we consider today</t>
        </is>
      </c>
      <c r="D9">
        <f>HYPERLINK("https://www.youtube.com/watch?v=Kx1BrsFvOkM&amp;t=361s", "Go to time")</f>
        <v/>
      </c>
    </row>
    <row r="10">
      <c r="A10">
        <f>HYPERLINK("https://www.youtube.com/watch?v=_j_zHKgwFAM", "Video")</f>
        <v/>
      </c>
      <c r="B10" t="inlineStr">
        <is>
          <t>1:49</t>
        </is>
      </c>
      <c r="C10" t="inlineStr">
        <is>
          <t>something extraordinary occurs that song</t>
        </is>
      </c>
      <c r="D10">
        <f>HYPERLINK("https://www.youtube.com/watch?v=_j_zHKgwFAM&amp;t=109s", "Go to time")</f>
        <v/>
      </c>
    </row>
    <row r="11">
      <c r="A11">
        <f>HYPERLINK("https://www.youtube.com/watch?v=7QDGDh9KT_U", "Video")</f>
        <v/>
      </c>
      <c r="B11" t="inlineStr">
        <is>
          <t>1:08</t>
        </is>
      </c>
      <c r="C11" t="inlineStr">
        <is>
          <t>What they revealed was extraordinary.</t>
        </is>
      </c>
      <c r="D11">
        <f>HYPERLINK("https://www.youtube.com/watch?v=7QDGDh9KT_U&amp;t=68s", "Go to time")</f>
        <v/>
      </c>
    </row>
    <row r="12">
      <c r="A12">
        <f>HYPERLINK("https://www.youtube.com/watch?v=62sdWDWDNBE", "Video")</f>
        <v/>
      </c>
      <c r="B12" t="inlineStr">
        <is>
          <t>0:32</t>
        </is>
      </c>
      <c r="C12" t="inlineStr">
        <is>
          <t>extraordinary it can be easily bent into</t>
        </is>
      </c>
      <c r="D12">
        <f>HYPERLINK("https://www.youtube.com/watch?v=62sdWDWDNBE&amp;t=32s", "Go to time")</f>
        <v/>
      </c>
    </row>
    <row r="13">
      <c r="A13">
        <f>HYPERLINK("https://www.youtube.com/watch?v=4YsVtU0blVQ", "Video")</f>
        <v/>
      </c>
      <c r="B13" t="inlineStr">
        <is>
          <t>1:19</t>
        </is>
      </c>
      <c r="C13" t="inlineStr">
        <is>
          <t>And life was no less extraordinary
between meals.</t>
        </is>
      </c>
      <c r="D13">
        <f>HYPERLINK("https://www.youtube.com/watch?v=4YsVtU0blVQ&amp;t=79s", "Go to time")</f>
        <v/>
      </c>
    </row>
    <row r="14">
      <c r="A14">
        <f>HYPERLINK("https://www.youtube.com/watch?v=2ZrPfEDM-Bk", "Video")</f>
        <v/>
      </c>
      <c r="B14" t="inlineStr">
        <is>
          <t>0:29</t>
        </is>
      </c>
      <c r="C14" t="inlineStr">
        <is>
          <t>She was part of an extraordinary
group of women</t>
        </is>
      </c>
      <c r="D14">
        <f>HYPERLINK("https://www.youtube.com/watch?v=2ZrPfEDM-Bk&amp;t=29s", "Go to time")</f>
        <v/>
      </c>
    </row>
    <row r="15">
      <c r="A15">
        <f>HYPERLINK("https://www.youtube.com/watch?v=IaqAyc_Q9mM", "Video")</f>
        <v/>
      </c>
      <c r="B15" t="inlineStr">
        <is>
          <t>2:05</t>
        </is>
      </c>
      <c r="C15" t="inlineStr">
        <is>
          <t>nothing short of extraordinary</t>
        </is>
      </c>
      <c r="D15">
        <f>HYPERLINK("https://www.youtube.com/watch?v=IaqAyc_Q9mM&amp;t=125s", "Go to time")</f>
        <v/>
      </c>
    </row>
    <row r="16">
      <c r="A16">
        <f>HYPERLINK("https://www.youtube.com/watch?v=skl4OXNA12U", "Video")</f>
        <v/>
      </c>
      <c r="B16" t="inlineStr">
        <is>
          <t>0:59</t>
        </is>
      </c>
      <c r="C16" t="inlineStr">
        <is>
          <t>Extraordinary, otherworldly creatures
dwell in the depths,</t>
        </is>
      </c>
      <c r="D16">
        <f>HYPERLINK("https://www.youtube.com/watch?v=skl4OXNA12U&amp;t=59s", "Go to time")</f>
        <v/>
      </c>
    </row>
    <row r="17">
      <c r="A17">
        <f>HYPERLINK("https://www.youtube.com/watch?v=5zN4mpYh2Jw", "Video")</f>
        <v/>
      </c>
      <c r="B17" t="inlineStr">
        <is>
          <t>0:43</t>
        </is>
      </c>
      <c r="C17" t="inlineStr">
        <is>
          <t>and extraordinary lame lric shot Fabrics</t>
        </is>
      </c>
      <c r="D17">
        <f>HYPERLINK("https://www.youtube.com/watch?v=5zN4mpYh2Jw&amp;t=43s", "Go to time")</f>
        <v/>
      </c>
    </row>
    <row r="18">
      <c r="A18">
        <f>HYPERLINK("https://www.youtube.com/watch?v=5zN4mpYh2Jw", "Video")</f>
        <v/>
      </c>
      <c r="B18" t="inlineStr">
        <is>
          <t>0:56</t>
        </is>
      </c>
      <c r="C18" t="inlineStr">
        <is>
          <t>extraordinary um development Alber albas</t>
        </is>
      </c>
      <c r="D18">
        <f>HYPERLINK("https://www.youtube.com/watch?v=5zN4mpYh2Jw&amp;t=56s", "Go to time")</f>
        <v/>
      </c>
    </row>
    <row r="19">
      <c r="A19">
        <f>HYPERLINK("https://www.youtube.com/watch?v=B6c21IU4fJg", "Video")</f>
        <v/>
      </c>
      <c r="B19" t="inlineStr">
        <is>
          <t>1:15</t>
        </is>
      </c>
      <c r="C19" t="inlineStr">
        <is>
          <t>extraordinary expansion in financial</t>
        </is>
      </c>
      <c r="D19">
        <f>HYPERLINK("https://www.youtube.com/watch?v=B6c21IU4fJg&amp;t=75s", "Go to time")</f>
        <v/>
      </c>
    </row>
    <row r="20">
      <c r="A20">
        <f>HYPERLINK("https://www.youtube.com/watch?v=qCFhIjXRXZY", "Video")</f>
        <v/>
      </c>
      <c r="B20" t="inlineStr">
        <is>
          <t>0:42</t>
        </is>
      </c>
      <c r="C20" t="inlineStr">
        <is>
          <t>also an extraordinary excitement about</t>
        </is>
      </c>
      <c r="D20">
        <f>HYPERLINK("https://www.youtube.com/watch?v=qCFhIjXRXZY&amp;t=42s", "Go to time")</f>
        <v/>
      </c>
    </row>
    <row r="21">
      <c r="A21">
        <f>HYPERLINK("https://www.youtube.com/watch?v=Pzsjw-i6PNc", "Video")</f>
        <v/>
      </c>
      <c r="B21" t="inlineStr">
        <is>
          <t>6:18</t>
        </is>
      </c>
      <c r="C21" t="inlineStr">
        <is>
          <t>in even more extraordinary ways.</t>
        </is>
      </c>
      <c r="D21">
        <f>HYPERLINK("https://www.youtube.com/watch?v=Pzsjw-i6PNc&amp;t=378s", "Go to time")</f>
        <v/>
      </c>
    </row>
    <row r="22">
      <c r="A22">
        <f>HYPERLINK("https://www.youtube.com/watch?v=s4374A9Jh2A", "Video")</f>
        <v/>
      </c>
      <c r="B22" t="inlineStr">
        <is>
          <t>1:50</t>
        </is>
      </c>
      <c r="C22" t="inlineStr">
        <is>
          <t>My Voyage to Italy, is an extraordinary</t>
        </is>
      </c>
      <c r="D22">
        <f>HYPERLINK("https://www.youtube.com/watch?v=s4374A9Jh2A&amp;t=110s", "Go to time")</f>
        <v/>
      </c>
    </row>
    <row r="23">
      <c r="A23">
        <f>HYPERLINK("https://www.youtube.com/watch?v=ZJ7uaDlYVmo", "Video")</f>
        <v/>
      </c>
      <c r="B23" t="inlineStr">
        <is>
          <t>4:06</t>
        </is>
      </c>
      <c r="C23" t="inlineStr">
        <is>
          <t>extraordinary things in their real lives</t>
        </is>
      </c>
      <c r="D23">
        <f>HYPERLINK("https://www.youtube.com/watch?v=ZJ7uaDlYVmo&amp;t=246s", "Go to time")</f>
        <v/>
      </c>
    </row>
    <row r="24">
      <c r="A24">
        <f>HYPERLINK("https://www.youtube.com/watch?v=rJWFxu6k1g4", "Video")</f>
        <v/>
      </c>
      <c r="B24" t="inlineStr">
        <is>
          <t>0:55</t>
        </is>
      </c>
      <c r="C24" t="inlineStr">
        <is>
          <t>With an extraordinary
coach and a lot of effort,</t>
        </is>
      </c>
      <c r="D24">
        <f>HYPERLINK("https://www.youtube.com/watch?v=rJWFxu6k1g4&amp;t=55s", "Go to time")</f>
        <v/>
      </c>
    </row>
    <row r="25">
      <c r="A25">
        <f>HYPERLINK("https://www.youtube.com/watch?v=ZCkPxtoMcDE", "Video")</f>
        <v/>
      </c>
      <c r="B25" t="inlineStr">
        <is>
          <t>4:25</t>
        </is>
      </c>
      <c r="C25" t="inlineStr">
        <is>
          <t>And what we were able to show,
which is quite extraordinary,</t>
        </is>
      </c>
      <c r="D25">
        <f>HYPERLINK("https://www.youtube.com/watch?v=ZCkPxtoMcDE&amp;t=265s", "Go to time")</f>
        <v/>
      </c>
    </row>
    <row r="26">
      <c r="A26">
        <f>HYPERLINK("https://www.youtube.com/watch?v=GXPGCSS-wJI", "Video")</f>
        <v/>
      </c>
      <c r="B26" t="inlineStr">
        <is>
          <t>2:14</t>
        </is>
      </c>
      <c r="C26" t="inlineStr">
        <is>
          <t>change I mean some of the extraordinary</t>
        </is>
      </c>
      <c r="D26">
        <f>HYPERLINK("https://www.youtube.com/watch?v=GXPGCSS-wJI&amp;t=134s", "Go to time")</f>
        <v/>
      </c>
    </row>
    <row r="27">
      <c r="A27">
        <f>HYPERLINK("https://www.youtube.com/watch?v=X8Ev6kRfMI4", "Video")</f>
        <v/>
      </c>
      <c r="B27" t="inlineStr">
        <is>
          <t>0:40</t>
        </is>
      </c>
      <c r="C27" t="inlineStr">
        <is>
          <t>when I read his extraordinary command of</t>
        </is>
      </c>
      <c r="D27">
        <f>HYPERLINK("https://www.youtube.com/watch?v=X8Ev6kRfMI4&amp;t=40s", "Go to time")</f>
        <v/>
      </c>
    </row>
    <row r="28">
      <c r="A28">
        <f>HYPERLINK("https://www.youtube.com/watch?v=328wX2x_s5g", "Video")</f>
        <v/>
      </c>
      <c r="B28" t="inlineStr">
        <is>
          <t>3:36</t>
        </is>
      </c>
      <c r="C28" t="inlineStr">
        <is>
          <t>The baby’s brain is an extraordinary computing
machine.</t>
        </is>
      </c>
      <c r="D28">
        <f>HYPERLINK("https://www.youtube.com/watch?v=328wX2x_s5g&amp;t=216s", "Go to time")</f>
        <v/>
      </c>
    </row>
    <row r="29">
      <c r="A29">
        <f>HYPERLINK("https://www.youtube.com/watch?v=328wX2x_s5g", "Video")</f>
        <v/>
      </c>
      <c r="B29" t="inlineStr">
        <is>
          <t>5:17</t>
        </is>
      </c>
      <c r="C29" t="inlineStr">
        <is>
          <t>there is an extraordinary early understanding,
early specialization.</t>
        </is>
      </c>
      <c r="D29">
        <f>HYPERLINK("https://www.youtube.com/watch?v=328wX2x_s5g&amp;t=317s", "Go to time")</f>
        <v/>
      </c>
    </row>
    <row r="30">
      <c r="A30">
        <f>HYPERLINK("https://www.youtube.com/watch?v=328wX2x_s5g", "Video")</f>
        <v/>
      </c>
      <c r="B30" t="inlineStr">
        <is>
          <t>47:47</t>
        </is>
      </c>
      <c r="C30" t="inlineStr">
        <is>
          <t>Most of all, what can be done about them are
issues of extraordinary interest.</t>
        </is>
      </c>
      <c r="D30">
        <f>HYPERLINK("https://www.youtube.com/watch?v=328wX2x_s5g&amp;t=2867s", "Go to time")</f>
        <v/>
      </c>
    </row>
    <row r="31">
      <c r="A31">
        <f>HYPERLINK("https://www.youtube.com/watch?v=1wrUU_tV1YE", "Video")</f>
        <v/>
      </c>
      <c r="B31" t="inlineStr">
        <is>
          <t>0:11</t>
        </is>
      </c>
      <c r="C31" t="inlineStr">
        <is>
          <t>Even when he was a child he demonstrated extraordinary
empathy and willingness to reach out to the</t>
        </is>
      </c>
      <c r="D31">
        <f>HYPERLINK("https://www.youtube.com/watch?v=1wrUU_tV1YE&amp;t=11s", "Go to time")</f>
        <v/>
      </c>
    </row>
    <row r="32">
      <c r="A32">
        <f>HYPERLINK("https://www.youtube.com/watch?v=1wrUU_tV1YE", "Video")</f>
        <v/>
      </c>
      <c r="B32" t="inlineStr">
        <is>
          <t>1:34</t>
        </is>
      </c>
      <c r="C32" t="inlineStr">
        <is>
          <t>he sort of overstates everything, but it's
still Lincolnian; it still has an extraordinary</t>
        </is>
      </c>
      <c r="D32">
        <f>HYPERLINK("https://www.youtube.com/watch?v=1wrUU_tV1YE&amp;t=94s", "Go to time")</f>
        <v/>
      </c>
    </row>
    <row r="33">
      <c r="A33">
        <f>HYPERLINK("https://www.youtube.com/watch?v=mm8asJxdcds", "Video")</f>
        <v/>
      </c>
      <c r="B33" t="inlineStr">
        <is>
          <t>18:12</t>
        </is>
      </c>
      <c r="C33" t="inlineStr">
        <is>
          <t>worth listening to the extraordinary opening
words of Rawls’ book.  He says, “Justice</t>
        </is>
      </c>
      <c r="D33">
        <f>HYPERLINK("https://www.youtube.com/watch?v=mm8asJxdcds&amp;t=1092s", "Go to time")</f>
        <v/>
      </c>
    </row>
    <row r="34">
      <c r="A34">
        <f>HYPERLINK("https://www.youtube.com/watch?v=ywp4vaFJASE", "Video")</f>
        <v/>
      </c>
      <c r="B34" t="inlineStr">
        <is>
          <t>7:07</t>
        </is>
      </c>
      <c r="C34" t="inlineStr">
        <is>
          <t>is a simple brain exercise that can have an
extraordinary impact on your brain and your</t>
        </is>
      </c>
      <c r="D34">
        <f>HYPERLINK("https://www.youtube.com/watch?v=ywp4vaFJASE&amp;t=427s", "Go to time")</f>
        <v/>
      </c>
    </row>
    <row r="35">
      <c r="A35">
        <f>HYPERLINK("https://www.youtube.com/watch?v=_uNP0lvq3DY", "Video")</f>
        <v/>
      </c>
      <c r="B35" t="inlineStr">
        <is>
          <t>2:35</t>
        </is>
      </c>
      <c r="C35" t="inlineStr">
        <is>
          <t>They're extraordinary pieces because in a
way you could think nothing more irrelevant</t>
        </is>
      </c>
      <c r="D35">
        <f>HYPERLINK("https://www.youtube.com/watch?v=_uNP0lvq3DY&amp;t=155s", "Go to time")</f>
        <v/>
      </c>
    </row>
    <row r="36">
      <c r="A36">
        <f>HYPERLINK("https://www.youtube.com/watch?v=SX9_YBMISD8", "Video")</f>
        <v/>
      </c>
      <c r="B36" t="inlineStr">
        <is>
          <t>2:18</t>
        </is>
      </c>
      <c r="C36" t="inlineStr">
        <is>
          <t>can end up creating extraordinary
differences in impact.</t>
        </is>
      </c>
      <c r="D36">
        <f>HYPERLINK("https://www.youtube.com/watch?v=SX9_YBMISD8&amp;t=138s", "Go to time")</f>
        <v/>
      </c>
    </row>
    <row r="37">
      <c r="A37">
        <f>HYPERLINK("https://www.youtube.com/watch?v=6PUEtVVVL_Y", "Video")</f>
        <v/>
      </c>
      <c r="B37" t="inlineStr">
        <is>
          <t>1:25</t>
        </is>
      </c>
      <c r="C37" t="inlineStr">
        <is>
          <t>there's an extraordinary experience</t>
        </is>
      </c>
      <c r="D37">
        <f>HYPERLINK("https://www.youtube.com/watch?v=6PUEtVVVL_Y&amp;t=85s", "Go to time")</f>
        <v/>
      </c>
    </row>
    <row r="38">
      <c r="A38">
        <f>HYPERLINK("https://www.youtube.com/watch?v=6PUEtVVVL_Y", "Video")</f>
        <v/>
      </c>
      <c r="B38" t="inlineStr">
        <is>
          <t>6:58</t>
        </is>
      </c>
      <c r="C38" t="inlineStr">
        <is>
          <t>extraordinary</t>
        </is>
      </c>
      <c r="D38">
        <f>HYPERLINK("https://www.youtube.com/watch?v=6PUEtVVVL_Y&amp;t=418s", "Go to time")</f>
        <v/>
      </c>
    </row>
    <row r="39">
      <c r="A39">
        <f>HYPERLINK("https://www.youtube.com/watch?v=abi5io866lc", "Video")</f>
        <v/>
      </c>
      <c r="B39" t="inlineStr">
        <is>
          <t>11:07</t>
        </is>
      </c>
      <c r="C39" t="inlineStr">
        <is>
          <t>absolutely extraordinary circumstance in</t>
        </is>
      </c>
      <c r="D39">
        <f>HYPERLINK("https://www.youtube.com/watch?v=abi5io866lc&amp;t=667s", "Go to time")</f>
        <v/>
      </c>
    </row>
    <row r="40">
      <c r="A40">
        <f>HYPERLINK("https://www.youtube.com/watch?v=gpDCO0rvr44", "Video")</f>
        <v/>
      </c>
      <c r="B40" t="inlineStr">
        <is>
          <t>0:46</t>
        </is>
      </c>
      <c r="C40" t="inlineStr">
        <is>
          <t>That's extraordinary and you get huge ad rates
for that.</t>
        </is>
      </c>
      <c r="D40">
        <f>HYPERLINK("https://www.youtube.com/watch?v=gpDCO0rvr44&amp;t=46s", "Go to time")</f>
        <v/>
      </c>
    </row>
    <row r="41">
      <c r="A41">
        <f>HYPERLINK("https://www.youtube.com/watch?v=Sh_P2XPM6A0", "Video")</f>
        <v/>
      </c>
      <c r="B41" t="inlineStr">
        <is>
          <t>1:15</t>
        </is>
      </c>
      <c r="C41" t="inlineStr">
        <is>
          <t>faith which was an extraordinary</t>
        </is>
      </c>
      <c r="D41">
        <f>HYPERLINK("https://www.youtube.com/watch?v=Sh_P2XPM6A0&amp;t=75s", "Go to time")</f>
        <v/>
      </c>
    </row>
    <row r="42">
      <c r="A42">
        <f>HYPERLINK("https://www.youtube.com/watch?v=4FxIu42UwDQ", "Video")</f>
        <v/>
      </c>
      <c r="B42" t="inlineStr">
        <is>
          <t>1:49</t>
        </is>
      </c>
      <c r="C42" t="inlineStr">
        <is>
          <t>Liberia serone mosambique extraordinary</t>
        </is>
      </c>
      <c r="D42">
        <f>HYPERLINK("https://www.youtube.com/watch?v=4FxIu42UwDQ&amp;t=109s", "Go to time")</f>
        <v/>
      </c>
    </row>
    <row r="43">
      <c r="A43">
        <f>HYPERLINK("https://www.youtube.com/watch?v=4FxIu42UwDQ", "Video")</f>
        <v/>
      </c>
      <c r="B43" t="inlineStr">
        <is>
          <t>1:56</t>
        </is>
      </c>
      <c r="C43" t="inlineStr">
        <is>
          <t>um nobody touches them extraordinary and</t>
        </is>
      </c>
      <c r="D43">
        <f>HYPERLINK("https://www.youtube.com/watch?v=4FxIu42UwDQ&amp;t=116s", "Go to time")</f>
        <v/>
      </c>
    </row>
    <row r="44">
      <c r="A44">
        <f>HYPERLINK("https://www.youtube.com/watch?v=BJfmfkDQb14", "Video")</f>
        <v/>
      </c>
      <c r="B44" t="inlineStr">
        <is>
          <t>1:46</t>
        </is>
      </c>
      <c r="C44" t="inlineStr">
        <is>
          <t>these people have been exposed
to extraordinary events</t>
        </is>
      </c>
      <c r="D44">
        <f>HYPERLINK("https://www.youtube.com/watch?v=BJfmfkDQb14&amp;t=106s", "Go to time")</f>
        <v/>
      </c>
    </row>
    <row r="45">
      <c r="A45">
        <f>HYPERLINK("https://www.youtube.com/watch?v=JFRK5p_Oxu0", "Video")</f>
        <v/>
      </c>
      <c r="B45" t="inlineStr">
        <is>
          <t>7:59</t>
        </is>
      </c>
      <c r="C45" t="inlineStr">
        <is>
          <t>where, as a society, we enjoy
this extraordinary abundance</t>
        </is>
      </c>
      <c r="D45">
        <f>HYPERLINK("https://www.youtube.com/watch?v=JFRK5p_Oxu0&amp;t=479s", "Go to time")</f>
        <v/>
      </c>
    </row>
    <row r="46">
      <c r="A46">
        <f>HYPERLINK("https://www.youtube.com/watch?v=FNKApPrhlew", "Video")</f>
        <v/>
      </c>
      <c r="B46" t="inlineStr">
        <is>
          <t>0:00</t>
        </is>
      </c>
      <c r="C46" t="inlineStr">
        <is>
          <t>- Brain plasticity is the
brain's extraordinary ability</t>
        </is>
      </c>
      <c r="D46">
        <f>HYPERLINK("https://www.youtube.com/watch?v=FNKApPrhlew&amp;t=0s", "Go to time")</f>
        <v/>
      </c>
    </row>
    <row r="47">
      <c r="A47">
        <f>HYPERLINK("https://www.youtube.com/watch?v=UvPJUy3mFl4", "Video")</f>
        <v/>
      </c>
      <c r="B47" t="inlineStr">
        <is>
          <t>1:25</t>
        </is>
      </c>
      <c r="C47" t="inlineStr">
        <is>
          <t>pull off uh requires extraordinary</t>
        </is>
      </c>
      <c r="D47">
        <f>HYPERLINK("https://www.youtube.com/watch?v=UvPJUy3mFl4&amp;t=85s", "Go to time")</f>
        <v/>
      </c>
    </row>
    <row r="48">
      <c r="A48">
        <f>HYPERLINK("https://www.youtube.com/watch?v=_-8uhMBl6vI", "Video")</f>
        <v/>
      </c>
      <c r="B48" t="inlineStr">
        <is>
          <t>2:12</t>
        </is>
      </c>
      <c r="C48" t="inlineStr">
        <is>
          <t>The reason that American universities are
able to charge the extraordinary price they</t>
        </is>
      </c>
      <c r="D48">
        <f>HYPERLINK("https://www.youtube.com/watch?v=_-8uhMBl6vI&amp;t=132s", "Go to time")</f>
        <v/>
      </c>
    </row>
    <row r="49">
      <c r="A49">
        <f>HYPERLINK("https://www.youtube.com/watch?v=JxPnrhW1NeQ", "Video")</f>
        <v/>
      </c>
      <c r="B49" t="inlineStr">
        <is>
          <t>2:05</t>
        </is>
      </c>
      <c r="C49" t="inlineStr">
        <is>
          <t>extraordinary thing is the the</t>
        </is>
      </c>
      <c r="D49">
        <f>HYPERLINK("https://www.youtube.com/watch?v=JxPnrhW1NeQ&amp;t=125s", "Go to time")</f>
        <v/>
      </c>
    </row>
    <row r="50">
      <c r="A50">
        <f>HYPERLINK("https://www.youtube.com/watch?v=aE19FVbXrAM", "Video")</f>
        <v/>
      </c>
      <c r="B50" t="inlineStr">
        <is>
          <t>0:13</t>
        </is>
      </c>
      <c r="C50" t="inlineStr">
        <is>
          <t>extraordinary things about this crisis</t>
        </is>
      </c>
      <c r="D50">
        <f>HYPERLINK("https://www.youtube.com/watch?v=aE19FVbXrAM&amp;t=13s", "Go to time")</f>
        <v/>
      </c>
    </row>
    <row r="51">
      <c r="A51">
        <f>HYPERLINK("https://www.youtube.com/watch?v=jsfgX5dTs8A", "Video")</f>
        <v/>
      </c>
      <c r="B51" t="inlineStr">
        <is>
          <t>0:25</t>
        </is>
      </c>
      <c r="C51" t="inlineStr">
        <is>
          <t>extraordinary uh how hard it is to make</t>
        </is>
      </c>
      <c r="D51">
        <f>HYPERLINK("https://www.youtube.com/watch?v=jsfgX5dTs8A&amp;t=25s", "Go to time")</f>
        <v/>
      </c>
    </row>
    <row r="52">
      <c r="A52">
        <f>HYPERLINK("https://www.youtube.com/watch?v=m1NQXpUKpRQ", "Video")</f>
        <v/>
      </c>
      <c r="B52" t="inlineStr">
        <is>
          <t>3:01</t>
        </is>
      </c>
      <c r="C52" t="inlineStr">
        <is>
          <t>But what's extraordinary is
when you look at the surveys</t>
        </is>
      </c>
      <c r="D52">
        <f>HYPERLINK("https://www.youtube.com/watch?v=m1NQXpUKpRQ&amp;t=181s", "Go to time")</f>
        <v/>
      </c>
    </row>
    <row r="53">
      <c r="A53">
        <f>HYPERLINK("https://www.youtube.com/watch?v=t5xxAF4aHig", "Video")</f>
        <v/>
      </c>
      <c r="B53" t="inlineStr">
        <is>
          <t>2:26</t>
        </is>
      </c>
      <c r="C53" t="inlineStr">
        <is>
          <t>It's quite extraordinary.</t>
        </is>
      </c>
      <c r="D53">
        <f>HYPERLINK("https://www.youtube.com/watch?v=t5xxAF4aHig&amp;t=146s", "Go to time")</f>
        <v/>
      </c>
    </row>
    <row r="54">
      <c r="A54">
        <f>HYPERLINK("https://www.youtube.com/watch?v=QBA98jHWhoU", "Video")</f>
        <v/>
      </c>
      <c r="B54" t="inlineStr">
        <is>
          <t>29:09</t>
        </is>
      </c>
      <c r="C54" t="inlineStr">
        <is>
          <t>claims of extraordinary experiences,</t>
        </is>
      </c>
      <c r="D54">
        <f>HYPERLINK("https://www.youtube.com/watch?v=QBA98jHWhoU&amp;t=1749s", "Go to time")</f>
        <v/>
      </c>
    </row>
    <row r="55">
      <c r="A55">
        <f>HYPERLINK("https://www.youtube.com/watch?v=1dP9dCslK0A", "Video")</f>
        <v/>
      </c>
      <c r="B55" t="inlineStr">
        <is>
          <t>0:59</t>
        </is>
      </c>
      <c r="C55" t="inlineStr">
        <is>
          <t>voicing extraordinary truths because he</t>
        </is>
      </c>
      <c r="D55">
        <f>HYPERLINK("https://www.youtube.com/watch?v=1dP9dCslK0A&amp;t=59s", "Go to time")</f>
        <v/>
      </c>
    </row>
    <row r="56">
      <c r="A56">
        <f>HYPERLINK("https://www.youtube.com/watch?v=1dP9dCslK0A", "Video")</f>
        <v/>
      </c>
      <c r="B56" t="inlineStr">
        <is>
          <t>1:23</t>
        </is>
      </c>
      <c r="C56" t="inlineStr">
        <is>
          <t>very um he's extraordinary because he's</t>
        </is>
      </c>
      <c r="D56">
        <f>HYPERLINK("https://www.youtube.com/watch?v=1dP9dCslK0A&amp;t=83s", "Go to time")</f>
        <v/>
      </c>
    </row>
    <row r="57">
      <c r="A57">
        <f>HYPERLINK("https://www.youtube.com/watch?v=1dP9dCslK0A", "Video")</f>
        <v/>
      </c>
      <c r="B57" t="inlineStr">
        <is>
          <t>2:32</t>
        </is>
      </c>
      <c r="C57" t="inlineStr">
        <is>
          <t>situations extraordinary words but he</t>
        </is>
      </c>
      <c r="D57">
        <f>HYPERLINK("https://www.youtube.com/watch?v=1dP9dCslK0A&amp;t=152s", "Go to time")</f>
        <v/>
      </c>
    </row>
    <row r="58">
      <c r="A58">
        <f>HYPERLINK("https://www.youtube.com/watch?v=nuRNmPpBAuI", "Video")</f>
        <v/>
      </c>
      <c r="B58" t="inlineStr">
        <is>
          <t>1:42</t>
        </is>
      </c>
      <c r="C58" t="inlineStr">
        <is>
          <t>extraordinary pluralism of the Quran,</t>
        </is>
      </c>
      <c r="D58">
        <f>HYPERLINK("https://www.youtube.com/watch?v=nuRNmPpBAuI&amp;t=102s", "Go to time")</f>
        <v/>
      </c>
    </row>
    <row r="59">
      <c r="A59">
        <f>HYPERLINK("https://www.youtube.com/watch?v=Ynzgn4slglg", "Video")</f>
        <v/>
      </c>
      <c r="B59" t="inlineStr">
        <is>
          <t>8:07</t>
        </is>
      </c>
      <c r="C59" t="inlineStr">
        <is>
          <t>in a time of really extraordinary</t>
        </is>
      </c>
      <c r="D59">
        <f>HYPERLINK("https://www.youtube.com/watch?v=Ynzgn4slglg&amp;t=487s", "Go to time")</f>
        <v/>
      </c>
    </row>
    <row r="60">
      <c r="A60">
        <f>HYPERLINK("https://www.youtube.com/watch?v=kQZR4KyYjoM", "Video")</f>
        <v/>
      </c>
      <c r="B60" t="inlineStr">
        <is>
          <t>0:35</t>
        </is>
      </c>
      <c r="C60" t="inlineStr">
        <is>
          <t>much extraordinary opportunity if you're</t>
        </is>
      </c>
      <c r="D60">
        <f>HYPERLINK("https://www.youtube.com/watch?v=kQZR4KyYjoM&amp;t=35s", "Go to time")</f>
        <v/>
      </c>
    </row>
    <row r="61">
      <c r="A61">
        <f>HYPERLINK("https://www.youtube.com/watch?v=kQZR4KyYjoM", "Video")</f>
        <v/>
      </c>
      <c r="B61" t="inlineStr">
        <is>
          <t>1:31</t>
        </is>
      </c>
      <c r="C61" t="inlineStr">
        <is>
          <t>and and so it's such an extraordinary</t>
        </is>
      </c>
      <c r="D61">
        <f>HYPERLINK("https://www.youtube.com/watch?v=kQZR4KyYjoM&amp;t=91s", "Go to time")</f>
        <v/>
      </c>
    </row>
    <row r="62">
      <c r="A62">
        <f>HYPERLINK("https://www.youtube.com/watch?v=Js4NiTFq9Pw", "Video")</f>
        <v/>
      </c>
      <c r="B62" t="inlineStr">
        <is>
          <t>3:02</t>
        </is>
      </c>
      <c r="C62" t="inlineStr">
        <is>
          <t>where it was seen as extraordinary,</t>
        </is>
      </c>
      <c r="D62">
        <f>HYPERLINK("https://www.youtube.com/watch?v=Js4NiTFq9Pw&amp;t=182s", "Go to time")</f>
        <v/>
      </c>
    </row>
    <row r="63">
      <c r="A63">
        <f>HYPERLINK("https://www.youtube.com/watch?v=8vZKSgzMFfQ", "Video")</f>
        <v/>
      </c>
      <c r="B63" t="inlineStr">
        <is>
          <t>1:25</t>
        </is>
      </c>
      <c r="C63" t="inlineStr">
        <is>
          <t>extraordinary that is because of course</t>
        </is>
      </c>
      <c r="D63">
        <f>HYPERLINK("https://www.youtube.com/watch?v=8vZKSgzMFfQ&amp;t=85s", "Go to time")</f>
        <v/>
      </c>
    </row>
    <row r="64">
      <c r="A64">
        <f>HYPERLINK("https://www.youtube.com/watch?v=hb0DM-M56wQ", "Video")</f>
        <v/>
      </c>
      <c r="B64" t="inlineStr">
        <is>
          <t>7:20</t>
        </is>
      </c>
      <c r="C64" t="inlineStr">
        <is>
          <t>in the most extraordinary way possible</t>
        </is>
      </c>
      <c r="D64">
        <f>HYPERLINK("https://www.youtube.com/watch?v=hb0DM-M56wQ&amp;t=440s", "Go to time")</f>
        <v/>
      </c>
    </row>
    <row r="65">
      <c r="A65">
        <f>HYPERLINK("https://www.youtube.com/watch?v=rRUhWPr-nas", "Video")</f>
        <v/>
      </c>
      <c r="B65" t="inlineStr">
        <is>
          <t>3:37</t>
        </is>
      </c>
      <c r="C65" t="inlineStr">
        <is>
          <t>generate real obligations even in even
in extraordinary circumstances where it</t>
        </is>
      </c>
      <c r="D65">
        <f>HYPERLINK("https://www.youtube.com/watch?v=rRUhWPr-nas&amp;t=217s", "Go to time")</f>
        <v/>
      </c>
    </row>
    <row r="66">
      <c r="A66">
        <f>HYPERLINK("https://www.youtube.com/watch?v=KDcNVZjaNSU", "Video")</f>
        <v/>
      </c>
      <c r="B66" t="inlineStr">
        <is>
          <t>7:56</t>
        </is>
      </c>
      <c r="C66" t="inlineStr">
        <is>
          <t>Bill Nye: For me as a philosopher to prove
that we are living in a video game is an extraordinary</t>
        </is>
      </c>
      <c r="D66">
        <f>HYPERLINK("https://www.youtube.com/watch?v=KDcNVZjaNSU&amp;t=476s", "Go to time")</f>
        <v/>
      </c>
    </row>
    <row r="67">
      <c r="A67">
        <f>HYPERLINK("https://www.youtube.com/watch?v=FUj9Ug5kGHM", "Video")</f>
        <v/>
      </c>
      <c r="B67" t="inlineStr">
        <is>
          <t>0:55</t>
        </is>
      </c>
      <c r="C67" t="inlineStr">
        <is>
          <t>of some of the extraordinary uses one</t>
        </is>
      </c>
      <c r="D67">
        <f>HYPERLINK("https://www.youtube.com/watch?v=FUj9Ug5kGHM&amp;t=55s", "Go to time")</f>
        <v/>
      </c>
    </row>
    <row r="68">
      <c r="A68">
        <f>HYPERLINK("https://www.youtube.com/watch?v=cxFgo6OoKY0", "Video")</f>
        <v/>
      </c>
      <c r="B68" t="inlineStr">
        <is>
          <t>2:57</t>
        </is>
      </c>
      <c r="C68" t="inlineStr">
        <is>
          <t>the extraordinary success of capitalism</t>
        </is>
      </c>
      <c r="D68">
        <f>HYPERLINK("https://www.youtube.com/watch?v=cxFgo6OoKY0&amp;t=177s", "Go to time")</f>
        <v/>
      </c>
    </row>
    <row r="69">
      <c r="A69">
        <f>HYPERLINK("https://www.youtube.com/watch?v=cxFgo6OoKY0", "Video")</f>
        <v/>
      </c>
      <c r="B69" t="inlineStr">
        <is>
          <t>3:26</t>
        </is>
      </c>
      <c r="C69" t="inlineStr">
        <is>
          <t>caught up in the uh extraordinary ups</t>
        </is>
      </c>
      <c r="D69">
        <f>HYPERLINK("https://www.youtube.com/watch?v=cxFgo6OoKY0&amp;t=206s", "Go to time")</f>
        <v/>
      </c>
    </row>
    <row r="70">
      <c r="A70">
        <f>HYPERLINK("https://www.youtube.com/watch?v=6Xe3-MIgYcA", "Video")</f>
        <v/>
      </c>
      <c r="B70" t="inlineStr">
        <is>
          <t>0:23</t>
        </is>
      </c>
      <c r="C70" t="inlineStr">
        <is>
          <t>extraordinary role models</t>
        </is>
      </c>
      <c r="D70">
        <f>HYPERLINK("https://www.youtube.com/watch?v=6Xe3-MIgYcA&amp;t=23s", "Go to time")</f>
        <v/>
      </c>
    </row>
    <row r="71">
      <c r="A71">
        <f>HYPERLINK("https://www.youtube.com/watch?v=UkA7dML785o", "Video")</f>
        <v/>
      </c>
      <c r="B71" t="inlineStr">
        <is>
          <t>8:41</t>
        </is>
      </c>
      <c r="C71" t="inlineStr">
        <is>
          <t>that would be pretty extraordinary</t>
        </is>
      </c>
      <c r="D71">
        <f>HYPERLINK("https://www.youtube.com/watch?v=UkA7dML785o&amp;t=521s", "Go to time")</f>
        <v/>
      </c>
    </row>
    <row r="72">
      <c r="A72">
        <f>HYPERLINK("https://www.youtube.com/watch?v=UkA7dML785o", "Video")</f>
        <v/>
      </c>
      <c r="B72" t="inlineStr">
        <is>
          <t>9:08</t>
        </is>
      </c>
      <c r="C72" t="inlineStr">
        <is>
          <t>of extreme poverty, and
that's extraordinary.</t>
        </is>
      </c>
      <c r="D72">
        <f>HYPERLINK("https://www.youtube.com/watch?v=UkA7dML785o&amp;t=548s", "Go to time")</f>
        <v/>
      </c>
    </row>
    <row r="73">
      <c r="A73">
        <f>HYPERLINK("https://www.youtube.com/watch?v=K5tcwIicICg", "Video")</f>
        <v/>
      </c>
      <c r="B73" t="inlineStr">
        <is>
          <t>23:42</t>
        </is>
      </c>
      <c r="C73" t="inlineStr">
        <is>
          <t>has been extraordinary
brutality and violence.</t>
        </is>
      </c>
      <c r="D73">
        <f>HYPERLINK("https://www.youtube.com/watch?v=K5tcwIicICg&amp;t=1422s", "Go to time")</f>
        <v/>
      </c>
    </row>
    <row r="74">
      <c r="A74">
        <f>HYPERLINK("https://www.youtube.com/watch?v=gwKjMca1sAE", "Video")</f>
        <v/>
      </c>
      <c r="B74" t="inlineStr">
        <is>
          <t>0:50</t>
        </is>
      </c>
      <c r="C74" t="inlineStr">
        <is>
          <t>If you knew a lot about missiles to go into
the Space Command, and they told me some extraordinary</t>
        </is>
      </c>
      <c r="D74">
        <f>HYPERLINK("https://www.youtube.com/watch?v=gwKjMca1sAE&amp;t=50s", "Go to time")</f>
        <v/>
      </c>
    </row>
    <row r="75">
      <c r="A75">
        <f>HYPERLINK("https://www.youtube.com/watch?v=gwKjMca1sAE", "Video")</f>
        <v/>
      </c>
      <c r="B75" t="inlineStr">
        <is>
          <t>4:23</t>
        </is>
      </c>
      <c r="C75" t="inlineStr">
        <is>
          <t>this extraordinary accident in Damascus, Arkansas,
is there was incredible secrecy about our</t>
        </is>
      </c>
      <c r="D75">
        <f>HYPERLINK("https://www.youtube.com/watch?v=gwKjMca1sAE&amp;t=263s", "Go to time")</f>
        <v/>
      </c>
    </row>
    <row r="76">
      <c r="A76">
        <f>HYPERLINK("https://www.youtube.com/watch?v=gAMpJJJ1luA", "Video")</f>
        <v/>
      </c>
      <c r="B76" t="inlineStr">
        <is>
          <t>3:52</t>
        </is>
      </c>
      <c r="C76" t="inlineStr">
        <is>
          <t>exploded uh into an extraordinary like</t>
        </is>
      </c>
      <c r="D76">
        <f>HYPERLINK("https://www.youtube.com/watch?v=gAMpJJJ1luA&amp;t=232s", "Go to time")</f>
        <v/>
      </c>
    </row>
    <row r="77">
      <c r="A77">
        <f>HYPERLINK("https://www.youtube.com/watch?v=mud6tEqFiEM", "Video")</f>
        <v/>
      </c>
      <c r="B77" t="inlineStr">
        <is>
          <t>2:37</t>
        </is>
      </c>
      <c r="C77" t="inlineStr">
        <is>
          <t>It attracts extraordinary talent.</t>
        </is>
      </c>
      <c r="D77">
        <f>HYPERLINK("https://www.youtube.com/watch?v=mud6tEqFiEM&amp;t=157s", "Go to time")</f>
        <v/>
      </c>
    </row>
    <row r="78">
      <c r="A78">
        <f>HYPERLINK("https://www.youtube.com/watch?v=mud6tEqFiEM", "Video")</f>
        <v/>
      </c>
      <c r="B78" t="inlineStr">
        <is>
          <t>2:50</t>
        </is>
      </c>
      <c r="C78" t="inlineStr">
        <is>
          <t>how do we tap into that extraordinary capability
of the private sector.</t>
        </is>
      </c>
      <c r="D78">
        <f>HYPERLINK("https://www.youtube.com/watch?v=mud6tEqFiEM&amp;t=170s", "Go to time")</f>
        <v/>
      </c>
    </row>
    <row r="79">
      <c r="A79">
        <f>HYPERLINK("https://www.youtube.com/watch?v=mud6tEqFiEM", "Video")</f>
        <v/>
      </c>
      <c r="B79" t="inlineStr">
        <is>
          <t>3:10</t>
        </is>
      </c>
      <c r="C79" t="inlineStr">
        <is>
          <t>Private sector brings extraordinary capability
to solving those problems.</t>
        </is>
      </c>
      <c r="D79">
        <f>HYPERLINK("https://www.youtube.com/watch?v=mud6tEqFiEM&amp;t=190s", "Go to time")</f>
        <v/>
      </c>
    </row>
    <row r="80">
      <c r="A80">
        <f>HYPERLINK("https://www.youtube.com/watch?v=QvHne-U4lcw", "Video")</f>
        <v/>
      </c>
      <c r="B80" t="inlineStr">
        <is>
          <t>10:10</t>
        </is>
      </c>
      <c r="C80" t="inlineStr">
        <is>
          <t>uncertainty. Brain plasticity is the brain's 
extraordinary ability to change and rewire</t>
        </is>
      </c>
      <c r="D80">
        <f>HYPERLINK("https://www.youtube.com/watch?v=QvHne-U4lcw&amp;t=610s", "Go to time")</f>
        <v/>
      </c>
    </row>
    <row r="81">
      <c r="A81">
        <f>HYPERLINK("https://www.youtube.com/watch?v=aIQBx6I0nWo", "Video")</f>
        <v/>
      </c>
      <c r="B81" t="inlineStr">
        <is>
          <t>2:39</t>
        </is>
      </c>
      <c r="C81" t="inlineStr">
        <is>
          <t>Sensation it's an extraordinary</t>
        </is>
      </c>
      <c r="D81">
        <f>HYPERLINK("https://www.youtube.com/watch?v=aIQBx6I0nWo&amp;t=159s", "Go to time")</f>
        <v/>
      </c>
    </row>
    <row r="82">
      <c r="A82">
        <f>HYPERLINK("https://www.youtube.com/watch?v=9bL7m_czt1A", "Video")</f>
        <v/>
      </c>
      <c r="B82" t="inlineStr">
        <is>
          <t>0:26</t>
        </is>
      </c>
      <c r="C82" t="inlineStr">
        <is>
          <t>And the extraordinary thing is how varied
their reactions are.</t>
        </is>
      </c>
      <c r="D82">
        <f>HYPERLINK("https://www.youtube.com/watch?v=9bL7m_czt1A&amp;t=26s", "Go to time")</f>
        <v/>
      </c>
    </row>
    <row r="83">
      <c r="A83">
        <f>HYPERLINK("https://www.youtube.com/watch?v=Gy5hejk4vl4", "Video")</f>
        <v/>
      </c>
      <c r="B83" t="inlineStr">
        <is>
          <t>4:00</t>
        </is>
      </c>
      <c r="C83" t="inlineStr">
        <is>
          <t>When we see tremendous examples
of extraordinary altruism</t>
        </is>
      </c>
      <c r="D83">
        <f>HYPERLINK("https://www.youtube.com/watch?v=Gy5hejk4vl4&amp;t=240s", "Go to time")</f>
        <v/>
      </c>
    </row>
    <row r="84">
      <c r="A84">
        <f>HYPERLINK("https://www.youtube.com/watch?v=_SDHPb77we8", "Video")</f>
        <v/>
      </c>
      <c r="B84" t="inlineStr">
        <is>
          <t>0:13</t>
        </is>
      </c>
      <c r="C84" t="inlineStr">
        <is>
          <t>extraordinary resource endowment it's a</t>
        </is>
      </c>
      <c r="D84">
        <f>HYPERLINK("https://www.youtube.com/watch?v=_SDHPb77we8&amp;t=13s", "Go to time")</f>
        <v/>
      </c>
    </row>
    <row r="85">
      <c r="A85">
        <f>HYPERLINK("https://www.youtube.com/watch?v=fAuj5XwRz0I", "Video")</f>
        <v/>
      </c>
      <c r="B85" t="inlineStr">
        <is>
          <t>0:48</t>
        </is>
      </c>
      <c r="C85" t="inlineStr">
        <is>
          <t>that is extraordinary and we still have</t>
        </is>
      </c>
      <c r="D85">
        <f>HYPERLINK("https://www.youtube.com/watch?v=fAuj5XwRz0I&amp;t=48s", "Go to time")</f>
        <v/>
      </c>
    </row>
    <row r="86">
      <c r="A86">
        <f>HYPERLINK("https://www.youtube.com/watch?v=fAuj5XwRz0I", "Video")</f>
        <v/>
      </c>
      <c r="B86" t="inlineStr">
        <is>
          <t>2:41</t>
        </is>
      </c>
      <c r="C86" t="inlineStr">
        <is>
          <t>extraordinary where that can that can do</t>
        </is>
      </c>
      <c r="D86">
        <f>HYPERLINK("https://www.youtube.com/watch?v=fAuj5XwRz0I&amp;t=161s", "Go to time")</f>
        <v/>
      </c>
    </row>
    <row r="87">
      <c r="A87">
        <f>HYPERLINK("https://www.youtube.com/watch?v=5LpaVYxTedE", "Video")</f>
        <v/>
      </c>
      <c r="B87" t="inlineStr">
        <is>
          <t>0:15</t>
        </is>
      </c>
      <c r="C87" t="inlineStr">
        <is>
          <t>are truly extraordinary.</t>
        </is>
      </c>
      <c r="D87">
        <f>HYPERLINK("https://www.youtube.com/watch?v=5LpaVYxTedE&amp;t=15s", "Go to time")</f>
        <v/>
      </c>
    </row>
    <row r="88">
      <c r="A88">
        <f>HYPERLINK("https://www.youtube.com/watch?v=5LpaVYxTedE", "Video")</f>
        <v/>
      </c>
      <c r="B88" t="inlineStr">
        <is>
          <t>0:56</t>
        </is>
      </c>
      <c r="C88" t="inlineStr">
        <is>
          <t>are extraordinary in a
much more everyday way.</t>
        </is>
      </c>
      <c r="D88">
        <f>HYPERLINK("https://www.youtube.com/watch?v=5LpaVYxTedE&amp;t=56s", "Go to time")</f>
        <v/>
      </c>
    </row>
    <row r="89">
      <c r="A89">
        <f>HYPERLINK("https://www.youtube.com/watch?v=CqibqD4fJZs", "Video")</f>
        <v/>
      </c>
      <c r="B89" t="inlineStr">
        <is>
          <t>10:36</t>
        </is>
      </c>
      <c r="C89" t="inlineStr">
        <is>
          <t>or damned if I’m going to have the extraordinary
battles won by enlightenment over the past</t>
        </is>
      </c>
      <c r="D89">
        <f>HYPERLINK("https://www.youtube.com/watch?v=CqibqD4fJZs&amp;t=636s", "Go to time")</f>
        <v/>
      </c>
    </row>
    <row r="90">
      <c r="A90">
        <f>HYPERLINK("https://www.youtube.com/watch?v=4DzbUKRpsVw", "Video")</f>
        <v/>
      </c>
      <c r="B90" t="inlineStr">
        <is>
          <t>0:31</t>
        </is>
      </c>
      <c r="C90" t="inlineStr">
        <is>
          <t>in the extraordinary case of a ticking</t>
        </is>
      </c>
      <c r="D90">
        <f>HYPERLINK("https://www.youtube.com/watch?v=4DzbUKRpsVw&amp;t=31s", "Go to time")</f>
        <v/>
      </c>
    </row>
    <row r="91">
      <c r="A91">
        <f>HYPERLINK("https://www.youtube.com/watch?v=uMZ2dAMhJSM", "Video")</f>
        <v/>
      </c>
      <c r="B91" t="inlineStr">
        <is>
          <t>1:07</t>
        </is>
      </c>
      <c r="C91" t="inlineStr">
        <is>
          <t>My time at Uber was extraordinary</t>
        </is>
      </c>
      <c r="D91">
        <f>HYPERLINK("https://www.youtube.com/watch?v=uMZ2dAMhJSM&amp;t=67s", "Go to time")</f>
        <v/>
      </c>
    </row>
    <row r="92">
      <c r="A92">
        <f>HYPERLINK("https://www.youtube.com/watch?v=B2Ta0yFoNG8", "Video")</f>
        <v/>
      </c>
      <c r="B92" t="inlineStr">
        <is>
          <t>3:16</t>
        </is>
      </c>
      <c r="C92" t="inlineStr">
        <is>
          <t>and exciting and extraordinary state of mind to 
be in and then comes the crash. The problems of</t>
        </is>
      </c>
      <c r="D92">
        <f>HYPERLINK("https://www.youtube.com/watch?v=B2Ta0yFoNG8&amp;t=196s", "Go to time")</f>
        <v/>
      </c>
    </row>
    <row r="93">
      <c r="A93">
        <f>HYPERLINK("https://www.youtube.com/watch?v=B2Ta0yFoNG8", "Video")</f>
        <v/>
      </c>
      <c r="B93" t="inlineStr">
        <is>
          <t>5:47</t>
        </is>
      </c>
      <c r="C93" t="inlineStr">
        <is>
          <t>things. I can’t believe it now. I don’t know 
how I managed to do it. It’s just extraordinary,</t>
        </is>
      </c>
      <c r="D93">
        <f>HYPERLINK("https://www.youtube.com/watch?v=B2Ta0yFoNG8&amp;t=347s", "Go to time")</f>
        <v/>
      </c>
    </row>
    <row r="94">
      <c r="A94">
        <f>HYPERLINK("https://www.youtube.com/watch?v=W5H6xP69B8Q", "Video")</f>
        <v/>
      </c>
      <c r="B94" t="inlineStr">
        <is>
          <t>2:21</t>
        </is>
      </c>
      <c r="C94" t="inlineStr">
        <is>
          <t>extraordinary velocity right now uh the</t>
        </is>
      </c>
      <c r="D94">
        <f>HYPERLINK("https://www.youtube.com/watch?v=W5H6xP69B8Q&amp;t=141s", "Go to time")</f>
        <v/>
      </c>
    </row>
    <row r="95">
      <c r="A95">
        <f>HYPERLINK("https://www.youtube.com/watch?v=cVLpdzhcU0g", "Video")</f>
        <v/>
      </c>
      <c r="B95" t="inlineStr">
        <is>
          <t>45:07</t>
        </is>
      </c>
      <c r="C95" t="inlineStr">
        <is>
          <t>student finish with Plato without understanding
that he is also extraordinary and even wondrous,</t>
        </is>
      </c>
      <c r="D95">
        <f>HYPERLINK("https://www.youtube.com/watch?v=cVLpdzhcU0g&amp;t=2707s", "Go to time")</f>
        <v/>
      </c>
    </row>
    <row r="96">
      <c r="A96">
        <f>HYPERLINK("https://www.youtube.com/watch?v=cVLpdzhcU0g", "Video")</f>
        <v/>
      </c>
      <c r="B96" t="inlineStr">
        <is>
          <t>56:38</t>
        </is>
      </c>
      <c r="C96" t="inlineStr">
        <is>
          <t>at doing elementary things, but extraordinary
when something of sufficient importance must</t>
        </is>
      </c>
      <c r="D96">
        <f>HYPERLINK("https://www.youtube.com/watch?v=cVLpdzhcU0g&amp;t=3398s", "Go to time")</f>
        <v/>
      </c>
    </row>
    <row r="97">
      <c r="A97">
        <f>HYPERLINK("https://www.youtube.com/watch?v=92M5rdX6m1s", "Video")</f>
        <v/>
      </c>
      <c r="B97" t="inlineStr">
        <is>
          <t>3:51</t>
        </is>
      </c>
      <c r="C97" t="inlineStr">
        <is>
          <t>1950s that was ex extraordinary what</t>
        </is>
      </c>
      <c r="D97">
        <f>HYPERLINK("https://www.youtube.com/watch?v=92M5rdX6m1s&amp;t=231s", "Go to time")</f>
        <v/>
      </c>
    </row>
    <row r="98">
      <c r="A98">
        <f>HYPERLINK("https://www.youtube.com/watch?v=sydha1suOvY", "Video")</f>
        <v/>
      </c>
      <c r="B98" t="inlineStr">
        <is>
          <t>0:05</t>
        </is>
      </c>
      <c r="C98" t="inlineStr">
        <is>
          <t>and they come up with
this extraordinary story,</t>
        </is>
      </c>
      <c r="D98">
        <f>HYPERLINK("https://www.youtube.com/watch?v=sydha1suOvY&amp;t=5s", "Go to time")</f>
        <v/>
      </c>
    </row>
    <row r="99">
      <c r="A99">
        <f>HYPERLINK("https://www.youtube.com/watch?v=dkGVjWFYNiw", "Video")</f>
        <v/>
      </c>
      <c r="B99" t="inlineStr">
        <is>
          <t>3:27</t>
        </is>
      </c>
      <c r="C99" t="inlineStr">
        <is>
          <t>he's doing extraordinary work over a 90%</t>
        </is>
      </c>
      <c r="D99">
        <f>HYPERLINK("https://www.youtube.com/watch?v=dkGVjWFYNiw&amp;t=207s", "Go to time")</f>
        <v/>
      </c>
    </row>
    <row r="100">
      <c r="A100">
        <f>HYPERLINK("https://www.youtube.com/watch?v=PPXF5Ay6NG8", "Video")</f>
        <v/>
      </c>
      <c r="B100" t="inlineStr">
        <is>
          <t>0:52</t>
        </is>
      </c>
      <c r="C100" t="inlineStr">
        <is>
          <t>The Extraordinary Emotion</t>
        </is>
      </c>
      <c r="D100">
        <f>HYPERLINK("https://www.youtube.com/watch?v=PPXF5Ay6NG8&amp;t=52s", "Go to time")</f>
        <v/>
      </c>
    </row>
    <row r="101">
      <c r="A101">
        <f>HYPERLINK("https://www.youtube.com/watch?v=mCo7F9h743o", "Video")</f>
        <v/>
      </c>
      <c r="B101" t="inlineStr">
        <is>
          <t>23:07</t>
        </is>
      </c>
      <c r="C101" t="inlineStr">
        <is>
          <t>I mean, you've lived
this extraordinary life.</t>
        </is>
      </c>
      <c r="D101">
        <f>HYPERLINK("https://www.youtube.com/watch?v=mCo7F9h743o&amp;t=1387s", "Go to time")</f>
        <v/>
      </c>
    </row>
    <row r="102">
      <c r="A102">
        <f>HYPERLINK("https://www.youtube.com/watch?v=_t6z6Wq9ar8", "Video")</f>
        <v/>
      </c>
      <c r="B102" t="inlineStr">
        <is>
          <t>2:40</t>
        </is>
      </c>
      <c r="C102" t="inlineStr">
        <is>
          <t>extraordinary Willie lman is a great</t>
        </is>
      </c>
      <c r="D102">
        <f>HYPERLINK("https://www.youtube.com/watch?v=_t6z6Wq9ar8&amp;t=160s", "Go to time")</f>
        <v/>
      </c>
    </row>
    <row r="103">
      <c r="A103">
        <f>HYPERLINK("https://www.youtube.com/watch?v=dE5RoxwJ_o4", "Video")</f>
        <v/>
      </c>
      <c r="B103" t="inlineStr">
        <is>
          <t>9:35</t>
        </is>
      </c>
      <c r="C103" t="inlineStr">
        <is>
          <t>1950s that was extraordinary what they</t>
        </is>
      </c>
      <c r="D103">
        <f>HYPERLINK("https://www.youtube.com/watch?v=dE5RoxwJ_o4&amp;t=575s", "Go to time")</f>
        <v/>
      </c>
    </row>
    <row r="104">
      <c r="A104">
        <f>HYPERLINK("https://www.youtube.com/watch?v=bhhEDAE-a2E", "Video")</f>
        <v/>
      </c>
      <c r="B104" t="inlineStr">
        <is>
          <t>9:06</t>
        </is>
      </c>
      <c r="C104" t="inlineStr">
        <is>
          <t>to two little symbols and this was extraordinary.</t>
        </is>
      </c>
      <c r="D104">
        <f>HYPERLINK("https://www.youtube.com/watch?v=bhhEDAE-a2E&amp;t=546s", "Go to time")</f>
        <v/>
      </c>
    </row>
    <row r="105">
      <c r="A105">
        <f>HYPERLINK("https://www.youtube.com/watch?v=-kFamwkkxlE", "Video")</f>
        <v/>
      </c>
      <c r="B105" t="inlineStr">
        <is>
          <t>0:00</t>
        </is>
      </c>
      <c r="C105" t="inlineStr">
        <is>
          <t>The New York Police Department over the last
12 years has made extraordinary progress in</t>
        </is>
      </c>
      <c r="D105">
        <f>HYPERLINK("https://www.youtube.com/watch?v=-kFamwkkxlE&amp;t=0s", "Go to time")</f>
        <v/>
      </c>
    </row>
    <row r="106">
      <c r="A106">
        <f>HYPERLINK("https://www.youtube.com/watch?v=-kFamwkkxlE", "Video")</f>
        <v/>
      </c>
      <c r="B106" t="inlineStr">
        <is>
          <t>0:38</t>
        </is>
      </c>
      <c r="C106" t="inlineStr">
        <is>
          <t>was and, in effect, bring it down in extraordinary
ways. But what we also saw was that over these</t>
        </is>
      </c>
      <c r="D106">
        <f>HYPERLINK("https://www.youtube.com/watch?v=-kFamwkkxlE&amp;t=38s", "Go to time")</f>
        <v/>
      </c>
    </row>
    <row r="107">
      <c r="A107">
        <f>HYPERLINK("https://www.youtube.com/watch?v=9OB8j0yn_v4", "Video")</f>
        <v/>
      </c>
      <c r="B107" t="inlineStr">
        <is>
          <t>2:39</t>
        </is>
      </c>
      <c r="C107" t="inlineStr">
        <is>
          <t>a that's an Innovative uh extraordinary</t>
        </is>
      </c>
      <c r="D107">
        <f>HYPERLINK("https://www.youtube.com/watch?v=9OB8j0yn_v4&amp;t=159s", "Go to time")</f>
        <v/>
      </c>
    </row>
    <row r="108">
      <c r="A108">
        <f>HYPERLINK("https://www.youtube.com/watch?v=UHnwbakaOyY", "Video")</f>
        <v/>
      </c>
      <c r="B108" t="inlineStr">
        <is>
          <t>3:52</t>
        </is>
      </c>
      <c r="C108" t="inlineStr">
        <is>
          <t>if the United States with extraordinary</t>
        </is>
      </c>
      <c r="D108">
        <f>HYPERLINK("https://www.youtube.com/watch?v=UHnwbakaOyY&amp;t=232s", "Go to time")</f>
        <v/>
      </c>
    </row>
    <row r="109">
      <c r="A109">
        <f>HYPERLINK("https://www.youtube.com/watch?v=IgUsE6eGMh4", "Video")</f>
        <v/>
      </c>
      <c r="B109" t="inlineStr">
        <is>
          <t>0:55</t>
        </is>
      </c>
      <c r="C109" t="inlineStr">
        <is>
          <t>The spotted hyena is an extraordinary creature.</t>
        </is>
      </c>
      <c r="D109">
        <f>HYPERLINK("https://www.youtube.com/watch?v=IgUsE6eGMh4&amp;t=55s", "Go to time")</f>
        <v/>
      </c>
    </row>
    <row r="110">
      <c r="A110">
        <f>HYPERLINK("https://www.youtube.com/watch?v=IgUsE6eGMh4", "Video")</f>
        <v/>
      </c>
      <c r="B110" t="inlineStr">
        <is>
          <t>0:59</t>
        </is>
      </c>
      <c r="C110" t="inlineStr">
        <is>
          <t>They are the original “chicks with dicks”
because they have extraordinary genitalia.</t>
        </is>
      </c>
      <c r="D110">
        <f>HYPERLINK("https://www.youtube.com/watch?v=IgUsE6eGMh4&amp;t=59s", "Go to time")</f>
        <v/>
      </c>
    </row>
    <row r="111">
      <c r="A111">
        <f>HYPERLINK("https://www.youtube.com/watch?v=4VUcyqQIomU", "Video")</f>
        <v/>
      </c>
      <c r="B111" t="inlineStr">
        <is>
          <t>0:23</t>
        </is>
      </c>
      <c r="C111" t="inlineStr">
        <is>
          <t>Extraordinary</t>
        </is>
      </c>
      <c r="D111">
        <f>HYPERLINK("https://www.youtube.com/watch?v=4VUcyqQIomU&amp;t=23s", "Go to time")</f>
        <v/>
      </c>
    </row>
    <row r="112">
      <c r="A112">
        <f>HYPERLINK("https://www.youtube.com/watch?v=r4rYFBZXZJA", "Video")</f>
        <v/>
      </c>
      <c r="B112" t="inlineStr">
        <is>
          <t>1:04</t>
        </is>
      </c>
      <c r="C112" t="inlineStr">
        <is>
          <t>extraordinary program again to do it. Um</t>
        </is>
      </c>
      <c r="D112">
        <f>HYPERLINK("https://www.youtube.com/watch?v=r4rYFBZXZJA&amp;t=64s", "Go to time")</f>
        <v/>
      </c>
    </row>
    <row r="113">
      <c r="A113">
        <f>HYPERLINK("https://www.youtube.com/watch?v=mzCfB2gpAhw", "Video")</f>
        <v/>
      </c>
      <c r="B113" t="inlineStr">
        <is>
          <t>4:43</t>
        </is>
      </c>
      <c r="C113" t="inlineStr">
        <is>
          <t>Right towards the end of his life when he's
achieved the most extraordinary quality of</t>
        </is>
      </c>
      <c r="D113">
        <f>HYPERLINK("https://www.youtube.com/watch?v=mzCfB2gpAhw&amp;t=283s", "Go to time")</f>
        <v/>
      </c>
    </row>
    <row r="114">
      <c r="A114">
        <f>HYPERLINK("https://www.youtube.com/watch?v=APCWOBUZNjc", "Video")</f>
        <v/>
      </c>
      <c r="B114" t="inlineStr">
        <is>
          <t>0:28</t>
        </is>
      </c>
      <c r="C114" t="inlineStr">
        <is>
          <t>Whereas the real thing is something more 
extraordinary but also more available to us.</t>
        </is>
      </c>
      <c r="D114">
        <f>HYPERLINK("https://www.youtube.com/watch?v=APCWOBUZNjc&amp;t=28s", "Go to time")</f>
        <v/>
      </c>
    </row>
    <row r="115">
      <c r="A115">
        <f>HYPERLINK("https://www.youtube.com/watch?v=PMmHln9JkGM", "Video")</f>
        <v/>
      </c>
      <c r="B115" t="inlineStr">
        <is>
          <t>6:45</t>
        </is>
      </c>
      <c r="C115" t="inlineStr">
        <is>
          <t>but we are capable of
extraordinary proactive aggression.</t>
        </is>
      </c>
      <c r="D115">
        <f>HYPERLINK("https://www.youtube.com/watch?v=PMmHln9JkGM&amp;t=405s", "Go to time")</f>
        <v/>
      </c>
    </row>
    <row r="116">
      <c r="A116">
        <f>HYPERLINK("https://www.youtube.com/watch?v=bD7OSXcvGDI", "Video")</f>
        <v/>
      </c>
      <c r="B116" t="inlineStr">
        <is>
          <t>4:33</t>
        </is>
      </c>
      <c r="C116" t="inlineStr">
        <is>
          <t>what really is extraordinary is that we</t>
        </is>
      </c>
      <c r="D116">
        <f>HYPERLINK("https://www.youtube.com/watch?v=bD7OSXcvGDI&amp;t=273s", "Go to time")</f>
        <v/>
      </c>
    </row>
    <row r="117">
      <c r="A117">
        <f>HYPERLINK("https://www.youtube.com/watch?v=kyow7KAHDks", "Video")</f>
        <v/>
      </c>
      <c r="B117" t="inlineStr">
        <is>
          <t>7:33</t>
        </is>
      </c>
      <c r="C117" t="inlineStr">
        <is>
          <t>Although extraordinary altruism</t>
        </is>
      </c>
      <c r="D117">
        <f>HYPERLINK("https://www.youtube.com/watch?v=kyow7KAHDks&amp;t=453s", "Go to time")</f>
        <v/>
      </c>
    </row>
    <row r="118">
      <c r="A118">
        <f>HYPERLINK("https://www.youtube.com/watch?v=kyow7KAHDks", "Video")</f>
        <v/>
      </c>
      <c r="B118" t="inlineStr">
        <is>
          <t>8:18</t>
        </is>
      </c>
      <c r="C118" t="inlineStr">
        <is>
          <t>What's really unusual about
extraordinary altruists</t>
        </is>
      </c>
      <c r="D118">
        <f>HYPERLINK("https://www.youtube.com/watch?v=kyow7KAHDks&amp;t=498s", "Go to time")</f>
        <v/>
      </c>
    </row>
    <row r="119">
      <c r="A119">
        <f>HYPERLINK("https://www.youtube.com/watch?v=kyow7KAHDks", "Video")</f>
        <v/>
      </c>
      <c r="B119" t="inlineStr">
        <is>
          <t>8:38</t>
        </is>
      </c>
      <c r="C119" t="inlineStr">
        <is>
          <t>And yet extraordinary altruists,</t>
        </is>
      </c>
      <c r="D119">
        <f>HYPERLINK("https://www.youtube.com/watch?v=kyow7KAHDks&amp;t=518s", "Go to time")</f>
        <v/>
      </c>
    </row>
    <row r="120">
      <c r="A120">
        <f>HYPERLINK("https://www.youtube.com/watch?v=upRqAaCEEhw", "Video")</f>
        <v/>
      </c>
      <c r="B120" t="inlineStr">
        <is>
          <t>3:09</t>
        </is>
      </c>
      <c r="C120" t="inlineStr">
        <is>
          <t>that would have to go the extraordinary distance
out to Jupiter and get an orbit out there</t>
        </is>
      </c>
      <c r="D120">
        <f>HYPERLINK("https://www.youtube.com/watch?v=upRqAaCEEhw&amp;t=189s", "Go to time")</f>
        <v/>
      </c>
    </row>
    <row r="121">
      <c r="A121">
        <f>HYPERLINK("https://www.youtube.com/watch?v=upRqAaCEEhw", "Video")</f>
        <v/>
      </c>
      <c r="B121" t="inlineStr">
        <is>
          <t>3:27</t>
        </is>
      </c>
      <c r="C121" t="inlineStr">
        <is>
          <t>I mean it would be extraordinary if there
are living things there.</t>
        </is>
      </c>
      <c r="D121">
        <f>HYPERLINK("https://www.youtube.com/watch?v=upRqAaCEEhw&amp;t=207s", "Go to time")</f>
        <v/>
      </c>
    </row>
    <row r="122">
      <c r="A122">
        <f>HYPERLINK("https://www.youtube.com/watch?v=eUlXmWWPNy4", "Video")</f>
        <v/>
      </c>
      <c r="B122" t="inlineStr">
        <is>
          <t>0:26</t>
        </is>
      </c>
      <c r="C122" t="inlineStr">
        <is>
          <t>in a Slack chat. We're now faced with a situation 
where, as a society, we enjoy this extraordinary</t>
        </is>
      </c>
      <c r="D122">
        <f>HYPERLINK("https://www.youtube.com/watch?v=eUlXmWWPNy4&amp;t=26s", "Go to time")</f>
        <v/>
      </c>
    </row>
    <row r="123">
      <c r="A123">
        <f>HYPERLINK("https://www.youtube.com/watch?v=eUlXmWWPNy4", "Video")</f>
        <v/>
      </c>
      <c r="B123" t="inlineStr">
        <is>
          <t>10:22</t>
        </is>
      </c>
      <c r="C123" t="inlineStr">
        <is>
          <t>so on. We're now faced with a situation where, as 
a society, we enjoy this extraordinary abundance</t>
        </is>
      </c>
      <c r="D123">
        <f>HYPERLINK("https://www.youtube.com/watch?v=eUlXmWWPNy4&amp;t=622s", "Go to time")</f>
        <v/>
      </c>
    </row>
    <row r="124">
      <c r="A124">
        <f>HYPERLINK("https://www.youtube.com/watch?v=JUD-4zRjYDk", "Video")</f>
        <v/>
      </c>
      <c r="B124" t="inlineStr">
        <is>
          <t>0:14</t>
        </is>
      </c>
      <c r="C124" t="inlineStr">
        <is>
          <t>extraordinary</t>
        </is>
      </c>
      <c r="D124">
        <f>HYPERLINK("https://www.youtube.com/watch?v=JUD-4zRjYDk&amp;t=14s", "Go to time")</f>
        <v/>
      </c>
    </row>
    <row r="125">
      <c r="A125">
        <f>HYPERLINK("https://www.youtube.com/watch?v=5vzymaIabWI", "Video")</f>
        <v/>
      </c>
      <c r="B125" t="inlineStr">
        <is>
          <t>4:48</t>
        </is>
      </c>
      <c r="C125" t="inlineStr">
        <is>
          <t>We work very hard to measure time with all
sorts of extraordinary clocks, but there is</t>
        </is>
      </c>
      <c r="D125">
        <f>HYPERLINK("https://www.youtube.com/watch?v=5vzymaIabWI&amp;t=288s", "Go to time")</f>
        <v/>
      </c>
    </row>
    <row r="126">
      <c r="A126">
        <f>HYPERLINK("https://www.youtube.com/watch?v=dWMQvsu-NwM", "Video")</f>
        <v/>
      </c>
      <c r="B126" t="inlineStr">
        <is>
          <t>32:48</t>
        </is>
      </c>
      <c r="C126" t="inlineStr">
        <is>
          <t>is an extraordinary gift.</t>
        </is>
      </c>
      <c r="D126">
        <f>HYPERLINK("https://www.youtube.com/watch?v=dWMQvsu-NwM&amp;t=1968s", "Go to time")</f>
        <v/>
      </c>
    </row>
    <row r="127">
      <c r="A127">
        <f>HYPERLINK("https://www.youtube.com/watch?v=mF3EVYEIPhI", "Video")</f>
        <v/>
      </c>
      <c r="B127" t="inlineStr">
        <is>
          <t>2:42</t>
        </is>
      </c>
      <c r="C127" t="inlineStr">
        <is>
          <t>prince who did extraordinary photog</t>
        </is>
      </c>
      <c r="D127">
        <f>HYPERLINK("https://www.youtube.com/watch?v=mF3EVYEIPhI&amp;t=162s", "Go to time")</f>
        <v/>
      </c>
    </row>
    <row r="128">
      <c r="A128">
        <f>HYPERLINK("https://www.youtube.com/watch?v=J03lhhUw7-M", "Video")</f>
        <v/>
      </c>
      <c r="B128" t="inlineStr">
        <is>
          <t>1:23</t>
        </is>
      </c>
      <c r="C128" t="inlineStr">
        <is>
          <t>such an extraordinary language for</t>
        </is>
      </c>
      <c r="D128">
        <f>HYPERLINK("https://www.youtube.com/watch?v=J03lhhUw7-M&amp;t=83s", "Go to time")</f>
        <v/>
      </c>
    </row>
    <row r="129">
      <c r="A129">
        <f>HYPERLINK("https://www.youtube.com/watch?v=xDIOHPOlKY4", "Video")</f>
        <v/>
      </c>
      <c r="B129" t="inlineStr">
        <is>
          <t>1:45</t>
        </is>
      </c>
      <c r="C129" t="inlineStr">
        <is>
          <t>extraordinary thing at the moment is</t>
        </is>
      </c>
      <c r="D129">
        <f>HYPERLINK("https://www.youtube.com/watch?v=xDIOHPOlKY4&amp;t=105s", "Go to time")</f>
        <v/>
      </c>
    </row>
    <row r="130">
      <c r="A130">
        <f>HYPERLINK("https://www.youtube.com/watch?v=Xmw_1wfUmFs", "Video")</f>
        <v/>
      </c>
      <c r="B130" t="inlineStr">
        <is>
          <t>65:51</t>
        </is>
      </c>
      <c r="C130" t="inlineStr">
        <is>
          <t>is really an extraordinary
historical shift,</t>
        </is>
      </c>
      <c r="D130">
        <f>HYPERLINK("https://www.youtube.com/watch?v=Xmw_1wfUmFs&amp;t=3951s", "Go to time")</f>
        <v/>
      </c>
    </row>
    <row r="131">
      <c r="A131">
        <f>HYPERLINK("https://www.youtube.com/watch?v=qWLxXaHnC64", "Video")</f>
        <v/>
      </c>
      <c r="B131" t="inlineStr">
        <is>
          <t>1:46</t>
        </is>
      </c>
      <c r="C131" t="inlineStr">
        <is>
          <t>that's extraordinary that that's not uh</t>
        </is>
      </c>
      <c r="D131">
        <f>HYPERLINK("https://www.youtube.com/watch?v=qWLxXaHnC64&amp;t=106s", "Go to time")</f>
        <v/>
      </c>
    </row>
    <row r="132">
      <c r="A132">
        <f>HYPERLINK("https://www.youtube.com/watch?v=qWLxXaHnC64", "Video")</f>
        <v/>
      </c>
      <c r="B132" t="inlineStr">
        <is>
          <t>10:22</t>
        </is>
      </c>
      <c r="C132" t="inlineStr">
        <is>
          <t>done it there's been an extraordinary</t>
        </is>
      </c>
      <c r="D132">
        <f>HYPERLINK("https://www.youtube.com/watch?v=qWLxXaHnC64&amp;t=622s", "Go to time")</f>
        <v/>
      </c>
    </row>
    <row r="133">
      <c r="A133">
        <f>HYPERLINK("https://www.youtube.com/watch?v=kBU-0UGUy1o", "Video")</f>
        <v/>
      </c>
      <c r="B133" t="inlineStr">
        <is>
          <t>0:53</t>
        </is>
      </c>
      <c r="C133" t="inlineStr">
        <is>
          <t>writing about was how extraordinary</t>
        </is>
      </c>
      <c r="D133">
        <f>HYPERLINK("https://www.youtube.com/watch?v=kBU-0UGUy1o&amp;t=53s", "Go to time")</f>
        <v/>
      </c>
    </row>
    <row r="134">
      <c r="A134">
        <f>HYPERLINK("https://www.youtube.com/watch?v=mR9RdE5fNGY", "Video")</f>
        <v/>
      </c>
      <c r="B134" t="inlineStr">
        <is>
          <t>3:14</t>
        </is>
      </c>
      <c r="C134" t="inlineStr">
        <is>
          <t>that how marvelous how extraordinary how</t>
        </is>
      </c>
      <c r="D134">
        <f>HYPERLINK("https://www.youtube.com/watch?v=mR9RdE5fNGY&amp;t=194s", "Go to time")</f>
        <v/>
      </c>
    </row>
    <row r="135">
      <c r="A135">
        <f>HYPERLINK("https://www.youtube.com/watch?v=J2E1-trtcWU", "Video")</f>
        <v/>
      </c>
      <c r="B135" t="inlineStr">
        <is>
          <t>0:53</t>
        </is>
      </c>
      <c r="C135" t="inlineStr">
        <is>
          <t>extraordinary ways that you couldn't um</t>
        </is>
      </c>
      <c r="D135">
        <f>HYPERLINK("https://www.youtube.com/watch?v=J2E1-trtcWU&amp;t=53s", "Go to time")</f>
        <v/>
      </c>
    </row>
    <row r="136">
      <c r="A136">
        <f>HYPERLINK("https://www.youtube.com/watch?v=J2E1-trtcWU", "Video")</f>
        <v/>
      </c>
      <c r="B136" t="inlineStr">
        <is>
          <t>1:23</t>
        </is>
      </c>
      <c r="C136" t="inlineStr">
        <is>
          <t>extraordinary beauty as any other</t>
        </is>
      </c>
      <c r="D136">
        <f>HYPERLINK("https://www.youtube.com/watch?v=J2E1-trtcWU&amp;t=83s", "Go to time")</f>
        <v/>
      </c>
    </row>
    <row r="137">
      <c r="A137">
        <f>HYPERLINK("https://www.youtube.com/watch?v=gt0rpqnVdPI", "Video")</f>
        <v/>
      </c>
      <c r="B137" t="inlineStr">
        <is>
          <t>22:44</t>
        </is>
      </c>
      <c r="C137" t="inlineStr">
        <is>
          <t>to the extraordinary can
actually make something seem</t>
        </is>
      </c>
      <c r="D137">
        <f>HYPERLINK("https://www.youtube.com/watch?v=gt0rpqnVdPI&amp;t=1364s", "Go to time")</f>
        <v/>
      </c>
    </row>
    <row r="138">
      <c r="A138">
        <f>HYPERLINK("https://www.youtube.com/watch?v=gt0rpqnVdPI", "Video")</f>
        <v/>
      </c>
      <c r="B138" t="inlineStr">
        <is>
          <t>25:46</t>
        </is>
      </c>
      <c r="C138" t="inlineStr">
        <is>
          <t>like such an extraordinary
effort being made</t>
        </is>
      </c>
      <c r="D138">
        <f>HYPERLINK("https://www.youtube.com/watch?v=gt0rpqnVdPI&amp;t=1546s", "Go to time")</f>
        <v/>
      </c>
    </row>
    <row r="139">
      <c r="A139">
        <f>HYPERLINK("https://www.youtube.com/watch?v=gt0rpqnVdPI", "Video")</f>
        <v/>
      </c>
      <c r="B139" t="inlineStr">
        <is>
          <t>28:33</t>
        </is>
      </c>
      <c r="C139" t="inlineStr">
        <is>
          <t>- Yeah, I get a very clear sense
of the extraordinary effort</t>
        </is>
      </c>
      <c r="D139">
        <f>HYPERLINK("https://www.youtube.com/watch?v=gt0rpqnVdPI&amp;t=1713s", "Go to time")</f>
        <v/>
      </c>
    </row>
    <row r="140">
      <c r="A140">
        <f>HYPERLINK("https://www.youtube.com/watch?v=gt0rpqnVdPI", "Video")</f>
        <v/>
      </c>
      <c r="B140" t="inlineStr">
        <is>
          <t>31:13</t>
        </is>
      </c>
      <c r="C140" t="inlineStr">
        <is>
          <t>- It's extraordinary
that we just see the one.</t>
        </is>
      </c>
      <c r="D140">
        <f>HYPERLINK("https://www.youtube.com/watch?v=gt0rpqnVdPI&amp;t=1873s", "Go to time")</f>
        <v/>
      </c>
    </row>
    <row r="141">
      <c r="A141">
        <f>HYPERLINK("https://www.youtube.com/watch?v=xhLOkbbX-Yk", "Video")</f>
        <v/>
      </c>
      <c r="B141" t="inlineStr">
        <is>
          <t>3:29</t>
        </is>
      </c>
      <c r="C141" t="inlineStr">
        <is>
          <t>for an extraordinary human being and an</t>
        </is>
      </c>
      <c r="D141">
        <f>HYPERLINK("https://www.youtube.com/watch?v=xhLOkbbX-Yk&amp;t=209s", "Go to time")</f>
        <v/>
      </c>
    </row>
    <row r="142">
      <c r="A142">
        <f>HYPERLINK("https://www.youtube.com/watch?v=xhLOkbbX-Yk", "Video")</f>
        <v/>
      </c>
      <c r="B142" t="inlineStr">
        <is>
          <t>3:33</t>
        </is>
      </c>
      <c r="C142" t="inlineStr">
        <is>
          <t>extraordinary president john f kennedy</t>
        </is>
      </c>
      <c r="D142">
        <f>HYPERLINK("https://www.youtube.com/watch?v=xhLOkbbX-Yk&amp;t=213s", "Go to time")</f>
        <v/>
      </c>
    </row>
    <row r="143">
      <c r="A143">
        <f>HYPERLINK("https://www.youtube.com/watch?v=Am18ZxKgi_g", "Video")</f>
        <v/>
      </c>
      <c r="B143" t="inlineStr">
        <is>
          <t>7:50</t>
        </is>
      </c>
      <c r="C143" t="inlineStr">
        <is>
          <t>and we see that in the
extraordinary role of the internet.</t>
        </is>
      </c>
      <c r="D143">
        <f>HYPERLINK("https://www.youtube.com/watch?v=Am18ZxKgi_g&amp;t=470s", "Go to time")</f>
        <v/>
      </c>
    </row>
    <row r="144">
      <c r="A144">
        <f>HYPERLINK("https://www.youtube.com/watch?v=SSzk2xLBtq8", "Video")</f>
        <v/>
      </c>
      <c r="B144" t="inlineStr">
        <is>
          <t>0:07</t>
        </is>
      </c>
      <c r="C144" t="inlineStr">
        <is>
          <t>extraordinary and also very improbable</t>
        </is>
      </c>
      <c r="D144">
        <f>HYPERLINK("https://www.youtube.com/watch?v=SSzk2xLBtq8&amp;t=7s", "Go to time")</f>
        <v/>
      </c>
    </row>
    <row r="145">
      <c r="A145">
        <f>HYPERLINK("https://www.youtube.com/watch?v=1nlJq4QVUlM", "Video")</f>
        <v/>
      </c>
      <c r="B145" t="inlineStr">
        <is>
          <t>3:35</t>
        </is>
      </c>
      <c r="C145" t="inlineStr">
        <is>
          <t>be um quite extraordinary State of</t>
        </is>
      </c>
      <c r="D145">
        <f>HYPERLINK("https://www.youtube.com/watch?v=1nlJq4QVUlM&amp;t=215s", "Go to time")</f>
        <v/>
      </c>
    </row>
    <row r="146">
      <c r="A146">
        <f>HYPERLINK("https://www.youtube.com/watch?v=_dk6RhjRj9g", "Video")</f>
        <v/>
      </c>
      <c r="B146" t="inlineStr">
        <is>
          <t>5:18</t>
        </is>
      </c>
      <c r="C146" t="inlineStr">
        <is>
          <t>extraordinary films that have that that</t>
        </is>
      </c>
      <c r="D146">
        <f>HYPERLINK("https://www.youtube.com/watch?v=_dk6RhjRj9g&amp;t=318s", "Go to time")</f>
        <v/>
      </c>
    </row>
    <row r="147">
      <c r="A147">
        <f>HYPERLINK("https://www.youtube.com/watch?v=Sm7KjPill24", "Video")</f>
        <v/>
      </c>
      <c r="B147" t="inlineStr">
        <is>
          <t>10:30</t>
        </is>
      </c>
      <c r="C147" t="inlineStr">
        <is>
          <t>There's a quite extraordinary amount of specific
local and state legislation that regulates</t>
        </is>
      </c>
      <c r="D147">
        <f>HYPERLINK("https://www.youtube.com/watch?v=Sm7KjPill24&amp;t=630s", "Go to time")</f>
        <v/>
      </c>
    </row>
    <row r="148">
      <c r="A148">
        <f>HYPERLINK("https://www.youtube.com/watch?v=JoWg0XNE7TQ", "Video")</f>
        <v/>
      </c>
      <c r="B148" t="inlineStr">
        <is>
          <t>2:56</t>
        </is>
      </c>
      <c r="C148" t="inlineStr">
        <is>
          <t>has been legalized in Switzerland with extraordinary
results.</t>
        </is>
      </c>
      <c r="D148">
        <f>HYPERLINK("https://www.youtube.com/watch?v=JoWg0XNE7TQ&amp;t=176s", "Go to time")</f>
        <v/>
      </c>
    </row>
    <row r="149">
      <c r="A149">
        <f>HYPERLINK("https://www.youtube.com/watch?v=7yLeDg_KuOA", "Video")</f>
        <v/>
      </c>
      <c r="B149" t="inlineStr">
        <is>
          <t>7:24</t>
        </is>
      </c>
      <c r="C149" t="inlineStr">
        <is>
          <t>The hippocampus is an
extraordinary structure</t>
        </is>
      </c>
      <c r="D149">
        <f>HYPERLINK("https://www.youtube.com/watch?v=7yLeDg_KuOA&amp;t=444s", "Go to time")</f>
        <v/>
      </c>
    </row>
    <row r="150">
      <c r="A150">
        <f>HYPERLINK("https://www.youtube.com/watch?v=Jtn2Wxai-ug", "Video")</f>
        <v/>
      </c>
      <c r="B150" t="inlineStr">
        <is>
          <t>21:00</t>
        </is>
      </c>
      <c r="C150" t="inlineStr">
        <is>
          <t>Now, that's already extraordinary enough.</t>
        </is>
      </c>
      <c r="D150">
        <f>HYPERLINK("https://www.youtube.com/watch?v=Jtn2Wxai-ug&amp;t=1260s", "Go to time")</f>
        <v/>
      </c>
    </row>
    <row r="151">
      <c r="A151">
        <f>HYPERLINK("https://www.youtube.com/watch?v=Jtn2Wxai-ug", "Video")</f>
        <v/>
      </c>
      <c r="B151" t="inlineStr">
        <is>
          <t>21:08</t>
        </is>
      </c>
      <c r="C151" t="inlineStr">
        <is>
          <t>But the more extraordinary
part of the story is</t>
        </is>
      </c>
      <c r="D151">
        <f>HYPERLINK("https://www.youtube.com/watch?v=Jtn2Wxai-ug&amp;t=1268s", "Go to time")</f>
        <v/>
      </c>
    </row>
    <row r="152">
      <c r="A152">
        <f>HYPERLINK("https://www.youtube.com/watch?v=Jtn2Wxai-ug", "Video")</f>
        <v/>
      </c>
      <c r="B152" t="inlineStr">
        <is>
          <t>29:45</t>
        </is>
      </c>
      <c r="C152" t="inlineStr">
        <is>
          <t>But the really extraordinary thing is</t>
        </is>
      </c>
      <c r="D152">
        <f>HYPERLINK("https://www.youtube.com/watch?v=Jtn2Wxai-ug&amp;t=1785s", "Go to time")</f>
        <v/>
      </c>
    </row>
    <row r="153">
      <c r="A153">
        <f>HYPERLINK("https://www.youtube.com/watch?v=Jtn2Wxai-ug", "Video")</f>
        <v/>
      </c>
      <c r="B153" t="inlineStr">
        <is>
          <t>30:24</t>
        </is>
      </c>
      <c r="C153" t="inlineStr">
        <is>
          <t>And eventually there's
an extraordinary story,</t>
        </is>
      </c>
      <c r="D153">
        <f>HYPERLINK("https://www.youtube.com/watch?v=Jtn2Wxai-ug&amp;t=1824s", "Go to time")</f>
        <v/>
      </c>
    </row>
    <row r="154">
      <c r="A154">
        <f>HYPERLINK("https://www.youtube.com/watch?v=Jtn2Wxai-ug", "Video")</f>
        <v/>
      </c>
      <c r="B154" t="inlineStr">
        <is>
          <t>84:11</t>
        </is>
      </c>
      <c r="C154" t="inlineStr">
        <is>
          <t>and they come up with
this extraordinary story,</t>
        </is>
      </c>
      <c r="D154">
        <f>HYPERLINK("https://www.youtube.com/watch?v=Jtn2Wxai-ug&amp;t=5051s", "Go to time")</f>
        <v/>
      </c>
    </row>
    <row r="155">
      <c r="A155">
        <f>HYPERLINK("https://www.youtube.com/watch?v=Jtn2Wxai-ug", "Video")</f>
        <v/>
      </c>
      <c r="B155" t="inlineStr">
        <is>
          <t>87:20</t>
        </is>
      </c>
      <c r="C155" t="inlineStr">
        <is>
          <t>And what's extraordinary
about this psychologically</t>
        </is>
      </c>
      <c r="D155">
        <f>HYPERLINK("https://www.youtube.com/watch?v=Jtn2Wxai-ug&amp;t=5240s", "Go to time")</f>
        <v/>
      </c>
    </row>
    <row r="156">
      <c r="A156">
        <f>HYPERLINK("https://www.youtube.com/watch?v=sW7KTfdCrg4", "Video")</f>
        <v/>
      </c>
      <c r="B156" t="inlineStr">
        <is>
          <t>0:38</t>
        </is>
      </c>
      <c r="C156" t="inlineStr">
        <is>
          <t>extraordinary and that brings us to a</t>
        </is>
      </c>
      <c r="D156">
        <f>HYPERLINK("https://www.youtube.com/watch?v=sW7KTfdCrg4&amp;t=38s", "Go to time")</f>
        <v/>
      </c>
    </row>
    <row r="157">
      <c r="A157">
        <f>HYPERLINK("https://www.youtube.com/watch?v=wqqUZB4XnLo", "Video")</f>
        <v/>
      </c>
      <c r="B157" t="inlineStr">
        <is>
          <t>0:19</t>
        </is>
      </c>
      <c r="C157" t="inlineStr">
        <is>
          <t>There was an extraordinary
outburst of emotion</t>
        </is>
      </c>
      <c r="D157">
        <f>HYPERLINK("https://www.youtube.com/watch?v=wqqUZB4XnLo&amp;t=19s", "Go to time")</f>
        <v/>
      </c>
    </row>
    <row r="158">
      <c r="A158">
        <f>HYPERLINK("https://www.youtube.com/watch?v=wqqUZB4XnLo", "Video")</f>
        <v/>
      </c>
      <c r="B158" t="inlineStr">
        <is>
          <t>0:29</t>
        </is>
      </c>
      <c r="C158" t="inlineStr">
        <is>
          <t>and the flags being waved
and the extraordinary feeling</t>
        </is>
      </c>
      <c r="D158">
        <f>HYPERLINK("https://www.youtube.com/watch?v=wqqUZB4XnLo&amp;t=29s", "Go to time")</f>
        <v/>
      </c>
    </row>
    <row r="159">
      <c r="A159">
        <f>HYPERLINK("https://www.youtube.com/watch?v=IpBXgC49rjk", "Video")</f>
        <v/>
      </c>
      <c r="B159" t="inlineStr">
        <is>
          <t>3:15</t>
        </is>
      </c>
      <c r="C159" t="inlineStr">
        <is>
          <t>extraordinary so you know every so often</t>
        </is>
      </c>
      <c r="D159">
        <f>HYPERLINK("https://www.youtube.com/watch?v=IpBXgC49rjk&amp;t=195s", "Go to time")</f>
        <v/>
      </c>
    </row>
    <row r="160">
      <c r="A160">
        <f>HYPERLINK("https://www.youtube.com/watch?v=595vjd7s3P4", "Video")</f>
        <v/>
      </c>
      <c r="B160" t="inlineStr">
        <is>
          <t>0:11</t>
        </is>
      </c>
      <c r="C160" t="inlineStr">
        <is>
          <t>testing uh with extraordinary tests that</t>
        </is>
      </c>
      <c r="D160">
        <f>HYPERLINK("https://www.youtube.com/watch?v=595vjd7s3P4&amp;t=11s", "Go to time")</f>
        <v/>
      </c>
    </row>
    <row r="161">
      <c r="A161">
        <f>HYPERLINK("https://www.youtube.com/watch?v=j19vsWsz8p4", "Video")</f>
        <v/>
      </c>
      <c r="B161" t="inlineStr">
        <is>
          <t>12:44</t>
        </is>
      </c>
      <c r="C161" t="inlineStr">
        <is>
          <t>you know that that was an extraordinary</t>
        </is>
      </c>
      <c r="D161">
        <f>HYPERLINK("https://www.youtube.com/watch?v=j19vsWsz8p4&amp;t=764s", "Go to time")</f>
        <v/>
      </c>
    </row>
    <row r="162">
      <c r="A162">
        <f>HYPERLINK("https://www.youtube.com/watch?v=NIyLi7LuX14", "Video")</f>
        <v/>
      </c>
      <c r="B162" t="inlineStr">
        <is>
          <t>0:24</t>
        </is>
      </c>
      <c r="C162" t="inlineStr">
        <is>
          <t>extraordinary uh uh introvert so much so</t>
        </is>
      </c>
      <c r="D162">
        <f>HYPERLINK("https://www.youtube.com/watch?v=NIyLi7LuX14&amp;t=24s", "Go to time")</f>
        <v/>
      </c>
    </row>
    <row r="163">
      <c r="A163">
        <f>HYPERLINK("https://www.youtube.com/watch?v=iTefkqYQz8g", "Video")</f>
        <v/>
      </c>
      <c r="B163" t="inlineStr">
        <is>
          <t>3:31</t>
        </is>
      </c>
      <c r="C163" t="inlineStr">
        <is>
          <t>to an extraordinary event</t>
        </is>
      </c>
      <c r="D163">
        <f>HYPERLINK("https://www.youtube.com/watch?v=iTefkqYQz8g&amp;t=211s", "Go to time")</f>
        <v/>
      </c>
    </row>
    <row r="164">
      <c r="A164">
        <f>HYPERLINK("https://www.youtube.com/watch?v=lMhYWNU3_uU", "Video")</f>
        <v/>
      </c>
      <c r="B164" t="inlineStr">
        <is>
          <t>0:51</t>
        </is>
      </c>
      <c r="C164" t="inlineStr">
        <is>
          <t>they do it in um extraordinary venues</t>
        </is>
      </c>
      <c r="D164">
        <f>HYPERLINK("https://www.youtube.com/watch?v=lMhYWNU3_uU&amp;t=51s", "Go to time")</f>
        <v/>
      </c>
    </row>
    <row r="165">
      <c r="A165">
        <f>HYPERLINK("https://www.youtube.com/watch?v=lMhYWNU3_uU", "Video")</f>
        <v/>
      </c>
      <c r="B165" t="inlineStr">
        <is>
          <t>1:30</t>
        </is>
      </c>
      <c r="C165" t="inlineStr">
        <is>
          <t>marvelous Factory for Extraordinary</t>
        </is>
      </c>
      <c r="D165">
        <f>HYPERLINK("https://www.youtube.com/watch?v=lMhYWNU3_uU&amp;t=90s", "Go to time")</f>
        <v/>
      </c>
    </row>
    <row r="166">
      <c r="A166">
        <f>HYPERLINK("https://www.youtube.com/watch?v=4Z0TxpPSqXI", "Video")</f>
        <v/>
      </c>
      <c r="B166" t="inlineStr">
        <is>
          <t>0:48</t>
        </is>
      </c>
      <c r="C166" t="inlineStr">
        <is>
          <t>an extraordinary tool to
express human identity.</t>
        </is>
      </c>
      <c r="D166">
        <f>HYPERLINK("https://www.youtube.com/watch?v=4Z0TxpPSqXI&amp;t=48s", "Go to time")</f>
        <v/>
      </c>
    </row>
    <row r="167">
      <c r="A167">
        <f>HYPERLINK("https://www.youtube.com/watch?v=4Z0TxpPSqXI", "Video")</f>
        <v/>
      </c>
      <c r="B167" t="inlineStr">
        <is>
          <t>1:56</t>
        </is>
      </c>
      <c r="C167" t="inlineStr">
        <is>
          <t>and we see that in the
extraordinary world of the internet,</t>
        </is>
      </c>
      <c r="D167">
        <f>HYPERLINK("https://www.youtube.com/watch?v=4Z0TxpPSqXI&amp;t=116s", "Go to time")</f>
        <v/>
      </c>
    </row>
    <row r="168">
      <c r="A168">
        <f>HYPERLINK("https://www.youtube.com/watch?v=9oT-9dnlzV8", "Video")</f>
        <v/>
      </c>
      <c r="B168" t="inlineStr">
        <is>
          <t>4:45</t>
        </is>
      </c>
      <c r="C168" t="inlineStr">
        <is>
          <t>however within extraordinary internal</t>
        </is>
      </c>
      <c r="D168">
        <f>HYPERLINK("https://www.youtube.com/watch?v=9oT-9dnlzV8&amp;t=285s", "Go to time")</f>
        <v/>
      </c>
    </row>
    <row r="169">
      <c r="A169">
        <f>HYPERLINK("https://www.youtube.com/watch?v=19tOiB0mt94", "Video")</f>
        <v/>
      </c>
      <c r="B169" t="inlineStr">
        <is>
          <t>1:20</t>
        </is>
      </c>
      <c r="C169" t="inlineStr">
        <is>
          <t>United States a decade of extraordinary</t>
        </is>
      </c>
      <c r="D169">
        <f>HYPERLINK("https://www.youtube.com/watch?v=19tOiB0mt94&amp;t=80s", "Go to time")</f>
        <v/>
      </c>
    </row>
    <row r="170">
      <c r="A170">
        <f>HYPERLINK("https://www.youtube.com/watch?v=3OPKKbW85Jg", "Video")</f>
        <v/>
      </c>
      <c r="B170" t="inlineStr">
        <is>
          <t>0:00</t>
        </is>
      </c>
      <c r="C170" t="inlineStr">
        <is>
          <t>Several years ago I got to be very interested
in honeybees and the extraordinary talent</t>
        </is>
      </c>
      <c r="D170">
        <f>HYPERLINK("https://www.youtube.com/watch?v=3OPKKbW85Jg&amp;t=0s", "Go to time")</f>
        <v/>
      </c>
    </row>
    <row r="171">
      <c r="A171">
        <f>HYPERLINK("https://www.youtube.com/watch?v=UTgkSO1lm6o", "Video")</f>
        <v/>
      </c>
      <c r="B171" t="inlineStr">
        <is>
          <t>1:01</t>
        </is>
      </c>
      <c r="C171" t="inlineStr">
        <is>
          <t>that was causing this
really extraordinary change,</t>
        </is>
      </c>
      <c r="D171">
        <f>HYPERLINK("https://www.youtube.com/watch?v=UTgkSO1lm6o&amp;t=61s", "Go to time")</f>
        <v/>
      </c>
    </row>
    <row r="172">
      <c r="A172">
        <f>HYPERLINK("https://www.youtube.com/watch?v=UTgkSO1lm6o", "Video")</f>
        <v/>
      </c>
      <c r="B172" t="inlineStr">
        <is>
          <t>2:51</t>
        </is>
      </c>
      <c r="C172" t="inlineStr">
        <is>
          <t>The hippocampus is an
extraordinary structure.</t>
        </is>
      </c>
      <c r="D172">
        <f>HYPERLINK("https://www.youtube.com/watch?v=UTgkSO1lm6o&amp;t=171s", "Go to time")</f>
        <v/>
      </c>
    </row>
    <row r="173">
      <c r="A173">
        <f>HYPERLINK("https://www.youtube.com/watch?v=UTgkSO1lm6o", "Video")</f>
        <v/>
      </c>
      <c r="B173" t="inlineStr">
        <is>
          <t>3:54</t>
        </is>
      </c>
      <c r="C173" t="inlineStr">
        <is>
          <t>that the brain has an
extraordinary capacity</t>
        </is>
      </c>
      <c r="D173">
        <f>HYPERLINK("https://www.youtube.com/watch?v=UTgkSO1lm6o&amp;t=234s", "Go to time")</f>
        <v/>
      </c>
    </row>
    <row r="174">
      <c r="A174">
        <f>HYPERLINK("https://www.youtube.com/watch?v=kYF6qqxuLmQ", "Video")</f>
        <v/>
      </c>
      <c r="B174" t="inlineStr">
        <is>
          <t>25:11</t>
        </is>
      </c>
      <c r="C174" t="inlineStr">
        <is>
          <t>extraordinary degree it's not enough to</t>
        </is>
      </c>
      <c r="D174">
        <f>HYPERLINK("https://www.youtube.com/watch?v=kYF6qqxuLmQ&amp;t=1511s", "Go to time")</f>
        <v/>
      </c>
    </row>
    <row r="175">
      <c r="A175">
        <f>HYPERLINK("https://www.youtube.com/watch?v=foYWzdvajvo", "Video")</f>
        <v/>
      </c>
      <c r="B175" t="inlineStr">
        <is>
          <t>10:56</t>
        </is>
      </c>
      <c r="C175" t="inlineStr">
        <is>
          <t>They've got an extraordinary market share</t>
        </is>
      </c>
      <c r="D175">
        <f>HYPERLINK("https://www.youtube.com/watch?v=foYWzdvajvo&amp;t=656s", "Go to time")</f>
        <v/>
      </c>
    </row>
    <row r="176">
      <c r="A176">
        <f>HYPERLINK("https://www.youtube.com/watch?v=FJb7cwe46o8", "Video")</f>
        <v/>
      </c>
      <c r="B176" t="inlineStr">
        <is>
          <t>1:31</t>
        </is>
      </c>
      <c r="C176" t="inlineStr">
        <is>
          <t>extraordinary but it creates a very</t>
        </is>
      </c>
      <c r="D176">
        <f>HYPERLINK("https://www.youtube.com/watch?v=FJb7cwe46o8&amp;t=91s", "Go to time")</f>
        <v/>
      </c>
    </row>
    <row r="177">
      <c r="A177">
        <f>HYPERLINK("https://www.youtube.com/watch?v=dXdUTJqI7u8", "Video")</f>
        <v/>
      </c>
      <c r="B177" t="inlineStr">
        <is>
          <t>0:59</t>
        </is>
      </c>
      <c r="C177" t="inlineStr">
        <is>
          <t>Darwin was disciplined.  I mean, he did these
extraordinary experiments, this series of</t>
        </is>
      </c>
      <c r="D177">
        <f>HYPERLINK("https://www.youtube.com/watch?v=dXdUTJqI7u8&amp;t=59s", "Go to time")</f>
        <v/>
      </c>
    </row>
    <row r="178">
      <c r="A178">
        <f>HYPERLINK("https://www.youtube.com/watch?v=KYs3M_qB6hs", "Video")</f>
        <v/>
      </c>
      <c r="B178" t="inlineStr">
        <is>
          <t>9:22</t>
        </is>
      </c>
      <c r="C178" t="inlineStr">
        <is>
          <t>If you want to achieve
something extraordinary,</t>
        </is>
      </c>
      <c r="D178">
        <f>HYPERLINK("https://www.youtube.com/watch?v=KYs3M_qB6hs&amp;t=562s", "Go to time")</f>
        <v/>
      </c>
    </row>
    <row r="179">
      <c r="A179">
        <f>HYPERLINK("https://www.youtube.com/watch?v=fajfkO_X0l0", "Video")</f>
        <v/>
      </c>
      <c r="B179" t="inlineStr">
        <is>
          <t>5:49</t>
        </is>
      </c>
      <c r="C179" t="inlineStr">
        <is>
          <t>does. You can – there’s just – people
have extraordinary experiences. And the problem</t>
        </is>
      </c>
      <c r="D179">
        <f>HYPERLINK("https://www.youtube.com/watch?v=fajfkO_X0l0&amp;t=349s", "Go to time")</f>
        <v/>
      </c>
    </row>
    <row r="180">
      <c r="A180">
        <f>HYPERLINK("https://www.youtube.com/watch?v=8vHKCrNGPhY", "Video")</f>
        <v/>
      </c>
      <c r="B180" t="inlineStr">
        <is>
          <t>0:07</t>
        </is>
      </c>
      <c r="C180" t="inlineStr">
        <is>
          <t>"Extraordinary claims require
extraordinary evidence."</t>
        </is>
      </c>
      <c r="D180">
        <f>HYPERLINK("https://www.youtube.com/watch?v=8vHKCrNGPhY&amp;t=7s", "Go to time")</f>
        <v/>
      </c>
    </row>
    <row r="181">
      <c r="A181">
        <f>HYPERLINK("https://www.youtube.com/watch?v=3KeqjT2xyM0", "Video")</f>
        <v/>
      </c>
      <c r="B181" t="inlineStr">
        <is>
          <t>13:11</t>
        </is>
      </c>
      <c r="C181" t="inlineStr">
        <is>
          <t>and I think that's extraordinary.</t>
        </is>
      </c>
      <c r="D181">
        <f>HYPERLINK("https://www.youtube.com/watch?v=3KeqjT2xyM0&amp;t=791s", "Go to time")</f>
        <v/>
      </c>
    </row>
    <row r="182">
      <c r="A182">
        <f>HYPERLINK("https://www.youtube.com/watch?v=3KeqjT2xyM0", "Video")</f>
        <v/>
      </c>
      <c r="B182" t="inlineStr">
        <is>
          <t>24:44</t>
        </is>
      </c>
      <c r="C182" t="inlineStr">
        <is>
          <t>this extraordinary literary legacy.</t>
        </is>
      </c>
      <c r="D182">
        <f>HYPERLINK("https://www.youtube.com/watch?v=3KeqjT2xyM0&amp;t=1484s", "Go to time")</f>
        <v/>
      </c>
    </row>
    <row r="183">
      <c r="A183">
        <f>HYPERLINK("https://www.youtube.com/watch?v=D0xqxijYULk", "Video")</f>
        <v/>
      </c>
      <c r="B183" t="inlineStr">
        <is>
          <t>2:13</t>
        </is>
      </c>
      <c r="C183" t="inlineStr">
        <is>
          <t>in light of the extraordinary violence</t>
        </is>
      </c>
      <c r="D183">
        <f>HYPERLINK("https://www.youtube.com/watch?v=D0xqxijYULk&amp;t=133s", "Go to time")</f>
        <v/>
      </c>
    </row>
    <row r="184">
      <c r="A184">
        <f>HYPERLINK("https://www.youtube.com/watch?v=HAw412b4zd4", "Video")</f>
        <v/>
      </c>
      <c r="B184" t="inlineStr">
        <is>
          <t>12:24</t>
        </is>
      </c>
      <c r="C184" t="inlineStr">
        <is>
          <t>Okay fine. Um, Billie is one of
the most extraordinary wizards</t>
        </is>
      </c>
      <c r="D184">
        <f>HYPERLINK("https://www.youtube.com/watch?v=HAw412b4zd4&amp;t=744s", "Go to time")</f>
        <v/>
      </c>
    </row>
    <row r="185">
      <c r="A185">
        <f>HYPERLINK("https://www.youtube.com/watch?v=I9KEDaWQI1g", "Video")</f>
        <v/>
      </c>
      <c r="B185" t="inlineStr">
        <is>
          <t>0:25</t>
        </is>
      </c>
      <c r="C185" t="inlineStr">
        <is>
          <t>person at Hannah Montana's extraordinary</t>
        </is>
      </c>
      <c r="D185">
        <f>HYPERLINK("https://www.youtube.com/watch?v=I9KEDaWQI1g&amp;t=25s", "Go to time")</f>
        <v/>
      </c>
    </row>
    <row r="186">
      <c r="A186">
        <f>HYPERLINK("https://www.youtube.com/watch?v=kLtWhuAPSkw", "Video")</f>
        <v/>
      </c>
      <c r="B186" t="inlineStr">
        <is>
          <t>1:52</t>
        </is>
      </c>
      <c r="C186" t="inlineStr">
        <is>
          <t>travels the world to take you
inside the extraordinary lives</t>
        </is>
      </c>
      <c r="D186">
        <f>HYPERLINK("https://www.youtube.com/watch?v=kLtWhuAPSkw&amp;t=112s", "Go to time")</f>
        <v/>
      </c>
    </row>
    <row r="187">
      <c r="A187">
        <f>HYPERLINK("https://www.youtube.com/watch?v=9KxxI9niey8", "Video")</f>
        <v/>
      </c>
      <c r="B187" t="inlineStr">
        <is>
          <t>17:53</t>
        </is>
      </c>
      <c r="C187" t="inlineStr">
        <is>
          <t>You're...
you're extraordinary.</t>
        </is>
      </c>
      <c r="D187">
        <f>HYPERLINK("https://www.youtube.com/watch?v=9KxxI9niey8&amp;t=1073s", "Go to time")</f>
        <v/>
      </c>
    </row>
    <row r="188">
      <c r="A188">
        <f>HYPERLINK("https://www.youtube.com/watch?v=9KxxI9niey8", "Video")</f>
        <v/>
      </c>
      <c r="B188" t="inlineStr">
        <is>
          <t>17:57</t>
        </is>
      </c>
      <c r="C188" t="inlineStr">
        <is>
          <t>But I don't feel
extraordinary, okay?</t>
        </is>
      </c>
      <c r="D188">
        <f>HYPERLINK("https://www.youtube.com/watch?v=9KxxI9niey8&amp;t=1077s", "Go to time")</f>
        <v/>
      </c>
    </row>
    <row r="189">
      <c r="A189">
        <f>HYPERLINK("https://www.youtube.com/watch?v=7LllpgmKlZo", "Video")</f>
        <v/>
      </c>
      <c r="B189" t="inlineStr">
        <is>
          <t>1:42</t>
        </is>
      </c>
      <c r="C189" t="inlineStr">
        <is>
          <t>♪ In extraordinary ways</t>
        </is>
      </c>
      <c r="D189">
        <f>HYPERLINK("https://www.youtube.com/watch?v=7LllpgmKlZo&amp;t=102s", "Go to time")</f>
        <v/>
      </c>
    </row>
    <row r="190">
      <c r="A190">
        <f>HYPERLINK("https://www.youtube.com/watch?v=HeDc6gHWOjw", "Video")</f>
        <v/>
      </c>
      <c r="B190" t="inlineStr">
        <is>
          <t>10:24</t>
        </is>
      </c>
      <c r="C190" t="inlineStr">
        <is>
          <t>could we be something extraordinary</t>
        </is>
      </c>
      <c r="D190">
        <f>HYPERLINK("https://www.youtube.com/watch?v=HeDc6gHWOjw&amp;t=624s", "Go to time")</f>
        <v/>
      </c>
    </row>
    <row r="191">
      <c r="A191">
        <f>HYPERLINK("https://www.youtube.com/watch?v=HeDc6gHWOjw", "Video")</f>
        <v/>
      </c>
      <c r="B191" t="inlineStr">
        <is>
          <t>37:59</t>
        </is>
      </c>
      <c r="C191" t="inlineStr">
        <is>
          <t>could we be something extraordinary</t>
        </is>
      </c>
      <c r="D191">
        <f>HYPERLINK("https://www.youtube.com/watch?v=HeDc6gHWOjw&amp;t=2279s", "Go to time")</f>
        <v/>
      </c>
    </row>
    <row r="192">
      <c r="A192">
        <f>HYPERLINK("https://www.youtube.com/watch?v=lsoMWsFeoKQ", "Video")</f>
        <v/>
      </c>
      <c r="B192" t="inlineStr">
        <is>
          <t>0:35</t>
        </is>
      </c>
      <c r="C192" t="inlineStr">
        <is>
          <t>Billy is one of the most extraordinary</t>
        </is>
      </c>
      <c r="D192">
        <f>HYPERLINK("https://www.youtube.com/watch?v=lsoMWsFeoKQ&amp;t=35s", "Go to time")</f>
        <v/>
      </c>
    </row>
    <row r="193">
      <c r="A193">
        <f>HYPERLINK("https://www.youtube.com/watch?v=OInrrLW1CGw", "Video")</f>
        <v/>
      </c>
      <c r="B193" t="inlineStr">
        <is>
          <t>1:31</t>
        </is>
      </c>
      <c r="C193" t="inlineStr">
        <is>
          <t>extraordinary what people call you a lot</t>
        </is>
      </c>
      <c r="D193">
        <f>HYPERLINK("https://www.youtube.com/watch?v=OInrrLW1CGw&amp;t=91s", "Go to time")</f>
        <v/>
      </c>
    </row>
    <row r="194">
      <c r="A194">
        <f>HYPERLINK("https://www.youtube.com/watch?v=OInrrLW1CGw", "Video")</f>
        <v/>
      </c>
      <c r="B194" t="inlineStr">
        <is>
          <t>1:34</t>
        </is>
      </c>
      <c r="C194" t="inlineStr">
        <is>
          <t>of things but Lex extraordinary isn't</t>
        </is>
      </c>
      <c r="D194">
        <f>HYPERLINK("https://www.youtube.com/watch?v=OInrrLW1CGw&amp;t=94s", "Go to time")</f>
        <v/>
      </c>
    </row>
    <row r="195">
      <c r="A195">
        <f>HYPERLINK("https://www.youtube.com/watch?v=lDZzh9_Nkgo", "Video")</f>
        <v/>
      </c>
      <c r="B195" t="inlineStr">
        <is>
          <t>0:11</t>
        </is>
      </c>
      <c r="C195" t="inlineStr">
        <is>
          <t>extraordinary side by side</t>
        </is>
      </c>
      <c r="D195">
        <f>HYPERLINK("https://www.youtube.com/watch?v=lDZzh9_Nkgo&amp;t=11s", "Go to time")</f>
        <v/>
      </c>
    </row>
    <row r="196">
      <c r="A196">
        <f>HYPERLINK("https://www.youtube.com/watch?v=6NBP0Xoqe1Y", "Video")</f>
        <v/>
      </c>
      <c r="B196" t="inlineStr">
        <is>
          <t>8:06</t>
        </is>
      </c>
      <c r="C196" t="inlineStr">
        <is>
          <t>Hey, you're Destiny,
from the League
of Extraordinary Hair, right?</t>
        </is>
      </c>
      <c r="D196">
        <f>HYPERLINK("https://www.youtube.com/watch?v=6NBP0Xoqe1Y&amp;t=486s", "Go to time")</f>
        <v/>
      </c>
    </row>
    <row r="197">
      <c r="A197">
        <f>HYPERLINK("https://www.youtube.com/watch?v=G5dm9yB5vwo", "Video")</f>
        <v/>
      </c>
      <c r="B197" t="inlineStr">
        <is>
          <t>15:35</t>
        </is>
      </c>
      <c r="C197" t="inlineStr">
        <is>
          <t>extraordinary, entrepreneurial,
hard-working people to run it.</t>
        </is>
      </c>
      <c r="D197">
        <f>HYPERLINK("https://www.youtube.com/watch?v=G5dm9yB5vwo&amp;t=935s", "Go to time")</f>
        <v/>
      </c>
    </row>
    <row r="198">
      <c r="A198">
        <f>HYPERLINK("https://www.youtube.com/watch?v=YUwN9dI8MIc", "Video")</f>
        <v/>
      </c>
      <c r="B198" t="inlineStr">
        <is>
          <t>33:20</t>
        </is>
      </c>
      <c r="C198" t="inlineStr">
        <is>
          <t>I mean really extraordinary
collaboration.</t>
        </is>
      </c>
      <c r="D198">
        <f>HYPERLINK("https://www.youtube.com/watch?v=YUwN9dI8MIc&amp;t=2000s", "Go to time")</f>
        <v/>
      </c>
    </row>
    <row r="199">
      <c r="A199">
        <f>HYPERLINK("https://www.youtube.com/watch?v=LKKkaqsd_iQ", "Video")</f>
        <v/>
      </c>
      <c r="B199" t="inlineStr">
        <is>
          <t>2:16</t>
        </is>
      </c>
      <c r="C199" t="inlineStr">
        <is>
          <t>Way, the Radical Mindset that
Drives Extraordinary Results.</t>
        </is>
      </c>
      <c r="D199">
        <f>HYPERLINK("https://www.youtube.com/watch?v=LKKkaqsd_iQ&amp;t=136s", "Go to time")</f>
        <v/>
      </c>
    </row>
    <row r="200">
      <c r="A200">
        <f>HYPERLINK("https://www.youtube.com/watch?v=bPBsnygQiXA", "Video")</f>
        <v/>
      </c>
      <c r="B200" t="inlineStr">
        <is>
          <t>32:16</t>
        </is>
      </c>
      <c r="C200" t="inlineStr">
        <is>
          <t>doing something more extraordinary</t>
        </is>
      </c>
      <c r="D200">
        <f>HYPERLINK("https://www.youtube.com/watch?v=bPBsnygQiXA&amp;t=1936s", "Go to time")</f>
        <v/>
      </c>
    </row>
    <row r="201">
      <c r="A201">
        <f>HYPERLINK("https://www.youtube.com/watch?v=hczW4Bqf3Qk", "Video")</f>
        <v/>
      </c>
      <c r="B201" t="inlineStr">
        <is>
          <t>3:47</t>
        </is>
      </c>
      <c r="C201" t="inlineStr">
        <is>
          <t>an organization can produce
extraordinary results.</t>
        </is>
      </c>
      <c r="D201">
        <f>HYPERLINK("https://www.youtube.com/watch?v=hczW4Bqf3Qk&amp;t=227s", "Go to time")</f>
        <v/>
      </c>
    </row>
    <row r="202">
      <c r="A202">
        <f>HYPERLINK("https://www.youtube.com/watch?v=Yv1j7WBjQpQ", "Video")</f>
        <v/>
      </c>
      <c r="B202" t="inlineStr">
        <is>
          <t>4:48</t>
        </is>
      </c>
      <c r="C202" t="inlineStr">
        <is>
          <t>it's got to be one of the most
extraordinary moments ever.</t>
        </is>
      </c>
      <c r="D202">
        <f>HYPERLINK("https://www.youtube.com/watch?v=Yv1j7WBjQpQ&amp;t=288s", "Go to time")</f>
        <v/>
      </c>
    </row>
    <row r="203">
      <c r="A203">
        <f>HYPERLINK("https://www.youtube.com/watch?v=Yv1j7WBjQpQ", "Video")</f>
        <v/>
      </c>
      <c r="B203" t="inlineStr">
        <is>
          <t>14:31</t>
        </is>
      </c>
      <c r="C203" t="inlineStr">
        <is>
          <t>for extraordinary leadership,
people who can guide us,</t>
        </is>
      </c>
      <c r="D203">
        <f>HYPERLINK("https://www.youtube.com/watch?v=Yv1j7WBjQpQ&amp;t=871s", "Go to time")</f>
        <v/>
      </c>
    </row>
    <row r="204">
      <c r="A204">
        <f>HYPERLINK("https://www.youtube.com/watch?v=iEZD5Ou7TeI", "Video")</f>
        <v/>
      </c>
      <c r="B204" t="inlineStr">
        <is>
          <t>0:06</t>
        </is>
      </c>
      <c r="C204" t="inlineStr">
        <is>
          <t>a year where we've seen
some extraordinary examples</t>
        </is>
      </c>
      <c r="D204">
        <f>HYPERLINK("https://www.youtube.com/watch?v=iEZD5Ou7TeI&amp;t=6s", "Go to time")</f>
        <v/>
      </c>
    </row>
    <row r="205">
      <c r="A205">
        <f>HYPERLINK("https://www.youtube.com/watch?v=PbpVliJEwkE", "Video")</f>
        <v/>
      </c>
      <c r="B205" t="inlineStr">
        <is>
          <t>5:14</t>
        </is>
      </c>
      <c r="C205" t="inlineStr">
        <is>
          <t>brand-new, discontinuous
innovation, extraordinary pace</t>
        </is>
      </c>
      <c r="D205">
        <f>HYPERLINK("https://www.youtube.com/watch?v=PbpVliJEwkE&amp;t=314s", "Go to time")</f>
        <v/>
      </c>
    </row>
    <row r="206">
      <c r="A206">
        <f>HYPERLINK("https://www.youtube.com/watch?v=PbpVliJEwkE", "Video")</f>
        <v/>
      </c>
      <c r="B206" t="inlineStr">
        <is>
          <t>23:09</t>
        </is>
      </c>
      <c r="C206" t="inlineStr">
        <is>
          <t>is quite extraordinary.</t>
        </is>
      </c>
      <c r="D206">
        <f>HYPERLINK("https://www.youtube.com/watch?v=PbpVliJEwkE&amp;t=1389s", "Go to time")</f>
        <v/>
      </c>
    </row>
    <row r="207">
      <c r="A207">
        <f>HYPERLINK("https://www.youtube.com/watch?v=tnZpBQQv3dg", "Video")</f>
        <v/>
      </c>
      <c r="B207" t="inlineStr">
        <is>
          <t>1:24</t>
        </is>
      </c>
      <c r="C207" t="inlineStr">
        <is>
          <t>I think it's just extraordinary
for people, the first time they</t>
        </is>
      </c>
      <c r="D207">
        <f>HYPERLINK("https://www.youtube.com/watch?v=tnZpBQQv3dg&amp;t=84s", "Go to time")</f>
        <v/>
      </c>
    </row>
    <row r="208">
      <c r="A208">
        <f>HYPERLINK("https://www.youtube.com/watch?v=tnZpBQQv3dg", "Video")</f>
        <v/>
      </c>
      <c r="B208" t="inlineStr">
        <is>
          <t>2:40</t>
        </is>
      </c>
      <c r="C208" t="inlineStr">
        <is>
          <t>What's extraordinary is moving
from that clinical grade</t>
        </is>
      </c>
      <c r="D208">
        <f>HYPERLINK("https://www.youtube.com/watch?v=tnZpBQQv3dg&amp;t=160s", "Go to time")</f>
        <v/>
      </c>
    </row>
    <row r="209">
      <c r="A209">
        <f>HYPERLINK("https://www.youtube.com/watch?v=Lm-EMZf4yzc", "Video")</f>
        <v/>
      </c>
      <c r="B209" t="inlineStr">
        <is>
          <t>12:53</t>
        </is>
      </c>
      <c r="C209" t="inlineStr">
        <is>
          <t>the company like that can now
hire extraordinary technology</t>
        </is>
      </c>
      <c r="D209">
        <f>HYPERLINK("https://www.youtube.com/watch?v=Lm-EMZf4yzc&amp;t=773s", "Go to time")</f>
        <v/>
      </c>
    </row>
    <row r="210">
      <c r="A210">
        <f>HYPERLINK("https://www.youtube.com/watch?v=Lm-EMZf4yzc", "Video")</f>
        <v/>
      </c>
      <c r="B210" t="inlineStr">
        <is>
          <t>14:41</t>
        </is>
      </c>
      <c r="C210" t="inlineStr">
        <is>
          <t>which we saw emerge as a real
extraordinary competitive</t>
        </is>
      </c>
      <c r="D210">
        <f>HYPERLINK("https://www.youtube.com/watch?v=Lm-EMZf4yzc&amp;t=881s", "Go to time")</f>
        <v/>
      </c>
    </row>
    <row r="211">
      <c r="A211">
        <f>HYPERLINK("https://www.youtube.com/watch?v=NCZM5QQ2_W0", "Video")</f>
        <v/>
      </c>
      <c r="B211" t="inlineStr">
        <is>
          <t>24:27</t>
        </is>
      </c>
      <c r="C211" t="inlineStr">
        <is>
          <t>as a country because of the
extraordinary heterogeneity.</t>
        </is>
      </c>
      <c r="D211">
        <f>HYPERLINK("https://www.youtube.com/watch?v=NCZM5QQ2_W0&amp;t=1467s", "Go to time")</f>
        <v/>
      </c>
    </row>
    <row r="212">
      <c r="A212">
        <f>HYPERLINK("https://www.youtube.com/watch?v=HkzmNQ7iauw", "Video")</f>
        <v/>
      </c>
      <c r="B212" t="inlineStr">
        <is>
          <t>29:56</t>
        </is>
      </c>
      <c r="C212" t="inlineStr">
        <is>
          <t>And yet, you're talking about
extraordinary human capital</t>
        </is>
      </c>
      <c r="D212">
        <f>HYPERLINK("https://www.youtube.com/watch?v=HkzmNQ7iauw&amp;t=1796s", "Go to time")</f>
        <v/>
      </c>
    </row>
    <row r="213">
      <c r="A213">
        <f>HYPERLINK("https://www.youtube.com/watch?v=BVHw8aCPATM", "Video")</f>
        <v/>
      </c>
      <c r="B213" t="inlineStr">
        <is>
          <t>1:24</t>
        </is>
      </c>
      <c r="C213" t="inlineStr">
        <is>
          <t>Extraordinary outcome, all
driven by Bobby's ability</t>
        </is>
      </c>
      <c r="D213">
        <f>HYPERLINK("https://www.youtube.com/watch?v=BVHw8aCPATM&amp;t=84s", "Go to time")</f>
        <v/>
      </c>
    </row>
    <row r="214">
      <c r="A214">
        <f>HYPERLINK("https://www.youtube.com/watch?v=UdQIL3YdyJM", "Video")</f>
        <v/>
      </c>
      <c r="B214" t="inlineStr">
        <is>
          <t>4:24</t>
        </is>
      </c>
      <c r="C214" t="inlineStr">
        <is>
          <t>story lines is extraordinary it's</t>
        </is>
      </c>
      <c r="D214">
        <f>HYPERLINK("https://www.youtube.com/watch?v=UdQIL3YdyJM&amp;t=264s", "Go to time")</f>
        <v/>
      </c>
    </row>
    <row r="215">
      <c r="A215">
        <f>HYPERLINK("https://www.youtube.com/watch?v=UdQIL3YdyJM", "Video")</f>
        <v/>
      </c>
      <c r="B215" t="inlineStr">
        <is>
          <t>4:26</t>
        </is>
      </c>
      <c r="C215" t="inlineStr">
        <is>
          <t>horrifying and extraordinary</t>
        </is>
      </c>
      <c r="D215">
        <f>HYPERLINK("https://www.youtube.com/watch?v=UdQIL3YdyJM&amp;t=266s", "Go to time")</f>
        <v/>
      </c>
    </row>
    <row r="216">
      <c r="A216">
        <f>HYPERLINK("https://www.youtube.com/watch?v=zGTla63LGvc", "Video")</f>
        <v/>
      </c>
      <c r="B216" t="inlineStr">
        <is>
          <t>3:37</t>
        </is>
      </c>
      <c r="C216" t="inlineStr">
        <is>
          <t>tier onto the art of extraordinary</t>
        </is>
      </c>
      <c r="D216">
        <f>HYPERLINK("https://www.youtube.com/watch?v=zGTla63LGvc&amp;t=217s", "Go to time")</f>
        <v/>
      </c>
    </row>
    <row r="217">
      <c r="A217">
        <f>HYPERLINK("https://www.youtube.com/watch?v=5W0pzx3mPOA", "Video")</f>
        <v/>
      </c>
      <c r="B217" t="inlineStr">
        <is>
          <t>5:48</t>
        </is>
      </c>
      <c r="C217" t="inlineStr">
        <is>
          <t>building more than one habit at once but
because of the extraordinary amount of</t>
        </is>
      </c>
      <c r="D217">
        <f>HYPERLINK("https://www.youtube.com/watch?v=5W0pzx3mPOA&amp;t=348s", "Go to time")</f>
        <v/>
      </c>
    </row>
    <row r="218">
      <c r="A218">
        <f>HYPERLINK("https://www.youtube.com/watch?v=rLumZuEPgyI", "Video")</f>
        <v/>
      </c>
      <c r="B218" t="inlineStr">
        <is>
          <t>4:56</t>
        </is>
      </c>
      <c r="C218" t="inlineStr">
        <is>
          <t>that anything extraordinary is going to</t>
        </is>
      </c>
      <c r="D218">
        <f>HYPERLINK("https://www.youtube.com/watch?v=rLumZuEPgyI&amp;t=296s", "Go to time")</f>
        <v/>
      </c>
    </row>
    <row r="219">
      <c r="A219">
        <f>HYPERLINK("https://www.youtube.com/watch?v=hK9hMXN0WFc", "Video")</f>
        <v/>
      </c>
      <c r="B219" t="inlineStr">
        <is>
          <t>14:47</t>
        </is>
      </c>
      <c r="C219" t="inlineStr">
        <is>
          <t>when you do me the extraordinary honor</t>
        </is>
      </c>
      <c r="D219">
        <f>HYPERLINK("https://www.youtube.com/watch?v=hK9hMXN0WFc&amp;t=887s", "Go to time")</f>
        <v/>
      </c>
    </row>
    <row r="220">
      <c r="A220">
        <f>HYPERLINK("https://www.youtube.com/watch?v=Py98AixuBbc", "Video")</f>
        <v/>
      </c>
      <c r="B220" t="inlineStr">
        <is>
          <t>17:46</t>
        </is>
      </c>
      <c r="C220" t="inlineStr">
        <is>
          <t>extraordinary stories like a 400 member</t>
        </is>
      </c>
      <c r="D220">
        <f>HYPERLINK("https://www.youtube.com/watch?v=Py98AixuBbc&amp;t=1066s", "Go to time")</f>
        <v/>
      </c>
    </row>
    <row r="221">
      <c r="A221">
        <f>HYPERLINK("https://www.youtube.com/watch?v=OTCgs_kVjLw", "Video")</f>
        <v/>
      </c>
      <c r="B221" t="inlineStr">
        <is>
          <t>13:21</t>
        </is>
      </c>
      <c r="C221" t="inlineStr">
        <is>
          <t>extraordinary with jenkins directing a</t>
        </is>
      </c>
      <c r="D221">
        <f>HYPERLINK("https://www.youtube.com/watch?v=OTCgs_kVjLw&amp;t=801s", "Go to time")</f>
        <v/>
      </c>
    </row>
    <row r="222">
      <c r="A222">
        <f>HYPERLINK("https://www.youtube.com/watch?v=PEzNimdqsi8", "Video")</f>
        <v/>
      </c>
      <c r="B222" t="inlineStr">
        <is>
          <t>14:06</t>
        </is>
      </c>
      <c r="C222" t="inlineStr">
        <is>
          <t>Comforts of extraordinary sets and</t>
        </is>
      </c>
      <c r="D222">
        <f>HYPERLINK("https://www.youtube.com/watch?v=PEzNimdqsi8&amp;t=846s", "Go to time")</f>
        <v/>
      </c>
    </row>
    <row r="223">
      <c r="A223">
        <f>HYPERLINK("https://www.youtube.com/watch?v=PEzNimdqsi8", "Video")</f>
        <v/>
      </c>
      <c r="B223" t="inlineStr">
        <is>
          <t>22:18</t>
        </is>
      </c>
      <c r="C223" t="inlineStr">
        <is>
          <t>that I was working with extraordinary</t>
        </is>
      </c>
      <c r="D223">
        <f>HYPERLINK("https://www.youtube.com/watch?v=PEzNimdqsi8&amp;t=1338s", "Go to time")</f>
        <v/>
      </c>
    </row>
    <row r="224">
      <c r="A224">
        <f>HYPERLINK("https://www.youtube.com/watch?v=oDjuY9KCsI8", "Video")</f>
        <v/>
      </c>
      <c r="B224" t="inlineStr">
        <is>
          <t>2:39</t>
        </is>
      </c>
      <c r="C224" t="inlineStr">
        <is>
          <t>that most unusual and extraordinary</t>
        </is>
      </c>
      <c r="D224">
        <f>HYPERLINK("https://www.youtube.com/watch?v=oDjuY9KCsI8&amp;t=159s", "Go to time")</f>
        <v/>
      </c>
    </row>
    <row r="225">
      <c r="A225">
        <f>HYPERLINK("https://www.youtube.com/watch?v=h8OvQ3j5uQQ", "Video")</f>
        <v/>
      </c>
      <c r="B225" t="inlineStr">
        <is>
          <t>0:43</t>
        </is>
      </c>
      <c r="C225" t="inlineStr">
        <is>
          <t>extraordinary times especially when it</t>
        </is>
      </c>
      <c r="D225">
        <f>HYPERLINK("https://www.youtube.com/watch?v=h8OvQ3j5uQQ&amp;t=43s", "Go to time")</f>
        <v/>
      </c>
    </row>
    <row r="226">
      <c r="A226">
        <f>HYPERLINK("https://www.youtube.com/watch?v=JWv1-m569lo", "Video")</f>
        <v/>
      </c>
      <c r="B226" t="inlineStr">
        <is>
          <t>26:12</t>
        </is>
      </c>
      <c r="C226" t="inlineStr">
        <is>
          <t>forever when you do me the extraordinary</t>
        </is>
      </c>
      <c r="D226">
        <f>HYPERLINK("https://www.youtube.com/watch?v=JWv1-m569lo&amp;t=1572s", "Go to time")</f>
        <v/>
      </c>
    </row>
    <row r="227">
      <c r="A227">
        <f>HYPERLINK("https://www.youtube.com/watch?v=CfxOMPCZjqw", "Video")</f>
        <v/>
      </c>
      <c r="B227" t="inlineStr">
        <is>
          <t>7:13</t>
        </is>
      </c>
      <c r="C227" t="inlineStr">
        <is>
          <t>something extraordinary or peculiar and</t>
        </is>
      </c>
      <c r="D227">
        <f>HYPERLINK("https://www.youtube.com/watch?v=CfxOMPCZjqw&amp;t=433s", "Go to time")</f>
        <v/>
      </c>
    </row>
    <row r="228">
      <c r="A228">
        <f>HYPERLINK("https://www.youtube.com/watch?v=mgcyzbgIs9s", "Video")</f>
        <v/>
      </c>
      <c r="B228" t="inlineStr">
        <is>
          <t>16:49</t>
        </is>
      </c>
      <c r="C228" t="inlineStr">
        <is>
          <t>extraordinary privileges but actually</t>
        </is>
      </c>
      <c r="D228">
        <f>HYPERLINK("https://www.youtube.com/watch?v=mgcyzbgIs9s&amp;t=1009s", "Go to time")</f>
        <v/>
      </c>
    </row>
    <row r="229">
      <c r="A229">
        <f>HYPERLINK("https://www.youtube.com/watch?v=XHuZ63p6zw0", "Video")</f>
        <v/>
      </c>
      <c r="B229" t="inlineStr">
        <is>
          <t>20:39</t>
        </is>
      </c>
      <c r="C229" t="inlineStr">
        <is>
          <t>extraordinary sequences to ever make the</t>
        </is>
      </c>
      <c r="D229">
        <f>HYPERLINK("https://www.youtube.com/watch?v=XHuZ63p6zw0&amp;t=1239s", "Go to time")</f>
        <v/>
      </c>
    </row>
    <row r="230">
      <c r="A230">
        <f>HYPERLINK("https://www.youtube.com/watch?v=u3_-weY-qEA", "Video")</f>
        <v/>
      </c>
      <c r="B230" t="inlineStr">
        <is>
          <t>2:06</t>
        </is>
      </c>
      <c r="C230" t="inlineStr">
        <is>
          <t>an extraordinary warmer yeah</t>
        </is>
      </c>
      <c r="D230">
        <f>HYPERLINK("https://www.youtube.com/watch?v=u3_-weY-qEA&amp;t=126s", "Go to time")</f>
        <v/>
      </c>
    </row>
    <row r="231">
      <c r="A231">
        <f>HYPERLINK("https://www.youtube.com/watch?v=Ray8e-bHIsY", "Video")</f>
        <v/>
      </c>
      <c r="B231" t="inlineStr">
        <is>
          <t>0:40</t>
        </is>
      </c>
      <c r="C231" t="inlineStr">
        <is>
          <t>day of my extraordinary ordinary life</t>
        </is>
      </c>
      <c r="D231">
        <f>HYPERLINK("https://www.youtube.com/watch?v=Ray8e-bHIsY&amp;t=40s", "Go to time")</f>
        <v/>
      </c>
    </row>
    <row r="232">
      <c r="A232">
        <f>HYPERLINK("https://www.youtube.com/watch?v=zkhedkasLHc", "Video")</f>
        <v/>
      </c>
      <c r="B232" t="inlineStr">
        <is>
          <t>2:21</t>
        </is>
      </c>
      <c r="C232" t="inlineStr">
        <is>
          <t>languages extraordinary woman</t>
        </is>
      </c>
      <c r="D232">
        <f>HYPERLINK("https://www.youtube.com/watch?v=zkhedkasLHc&amp;t=141s", "Go to time")</f>
        <v/>
      </c>
    </row>
    <row r="233">
      <c r="A233">
        <f>HYPERLINK("https://www.youtube.com/watch?v=zkhedkasLHc", "Video")</f>
        <v/>
      </c>
      <c r="B233" t="inlineStr">
        <is>
          <t>2:25</t>
        </is>
      </c>
      <c r="C233" t="inlineStr">
        <is>
          <t>two extraordinary</t>
        </is>
      </c>
      <c r="D233">
        <f>HYPERLINK("https://www.youtube.com/watch?v=zkhedkasLHc&amp;t=145s", "Go to time")</f>
        <v/>
      </c>
    </row>
    <row r="234">
      <c r="A234">
        <f>HYPERLINK("https://www.youtube.com/watch?v=P_BnTgfL7qs", "Video")</f>
        <v/>
      </c>
      <c r="B234" t="inlineStr">
        <is>
          <t>6:12</t>
        </is>
      </c>
      <c r="C234" t="inlineStr">
        <is>
          <t>extraordinary life she was family</t>
        </is>
      </c>
      <c r="D234">
        <f>HYPERLINK("https://www.youtube.com/watch?v=P_BnTgfL7qs&amp;t=372s", "Go to time")</f>
        <v/>
      </c>
    </row>
    <row r="235">
      <c r="A235">
        <f>HYPERLINK("https://www.youtube.com/watch?v=P_BnTgfL7qs", "Video")</f>
        <v/>
      </c>
      <c r="B235" t="inlineStr">
        <is>
          <t>16:39</t>
        </is>
      </c>
      <c r="C235" t="inlineStr">
        <is>
          <t>extraordinary translation of life into</t>
        </is>
      </c>
      <c r="D235">
        <f>HYPERLINK("https://www.youtube.com/watch?v=P_BnTgfL7qs&amp;t=999s", "Go to time")</f>
        <v/>
      </c>
    </row>
    <row r="236">
      <c r="A236">
        <f>HYPERLINK("https://www.youtube.com/watch?v=yaqDoG3X_xc", "Video")</f>
        <v/>
      </c>
      <c r="B236" t="inlineStr">
        <is>
          <t>22:43</t>
        </is>
      </c>
      <c r="C236" t="inlineStr">
        <is>
          <t>extraordinary situation can bring out</t>
        </is>
      </c>
      <c r="D236">
        <f>HYPERLINK("https://www.youtube.com/watch?v=yaqDoG3X_xc&amp;t=1363s", "Go to time")</f>
        <v/>
      </c>
    </row>
    <row r="237">
      <c r="A237">
        <f>HYPERLINK("https://www.youtube.com/watch?v=yaqDoG3X_xc", "Video")</f>
        <v/>
      </c>
      <c r="B237" t="inlineStr">
        <is>
          <t>22:47</t>
        </is>
      </c>
      <c r="C237" t="inlineStr">
        <is>
          <t>extraordinary circumstance arises after</t>
        </is>
      </c>
      <c r="D237">
        <f>HYPERLINK("https://www.youtube.com/watch?v=yaqDoG3X_xc&amp;t=1367s", "Go to time")</f>
        <v/>
      </c>
    </row>
    <row r="238">
      <c r="A238">
        <f>HYPERLINK("https://www.youtube.com/watch?v=zkY-Td5ds1c", "Video")</f>
        <v/>
      </c>
      <c r="B238" t="inlineStr">
        <is>
          <t>19:47</t>
        </is>
      </c>
      <c r="C238" t="inlineStr">
        <is>
          <t>a kid faced with the extraordinary task</t>
        </is>
      </c>
      <c r="D238">
        <f>HYPERLINK("https://www.youtube.com/watch?v=zkY-Td5ds1c&amp;t=1187s", "Go to time")</f>
        <v/>
      </c>
    </row>
    <row r="239">
      <c r="A239">
        <f>HYPERLINK("https://www.youtube.com/watch?v=OJrGd-0oOo0", "Video")</f>
        <v/>
      </c>
      <c r="B239" t="inlineStr">
        <is>
          <t>9:36</t>
        </is>
      </c>
      <c r="C239" t="inlineStr">
        <is>
          <t>being stuck in extraordinary</t>
        </is>
      </c>
      <c r="D239">
        <f>HYPERLINK("https://www.youtube.com/watch?v=OJrGd-0oOo0&amp;t=576s", "Go to time")</f>
        <v/>
      </c>
    </row>
    <row r="240">
      <c r="A240">
        <f>HYPERLINK("https://www.youtube.com/watch?v=RMoqW4gWzSE", "Video")</f>
        <v/>
      </c>
      <c r="B240" t="inlineStr">
        <is>
          <t>1:04</t>
        </is>
      </c>
      <c r="C240" t="inlineStr">
        <is>
          <t>of something extraordinary something</t>
        </is>
      </c>
      <c r="D240">
        <f>HYPERLINK("https://www.youtube.com/watch?v=RMoqW4gWzSE&amp;t=64s", "Go to time")</f>
        <v/>
      </c>
    </row>
    <row r="241">
      <c r="A241">
        <f>HYPERLINK("https://www.youtube.com/watch?v=GxxuynByngk", "Video")</f>
        <v/>
      </c>
      <c r="B241" t="inlineStr">
        <is>
          <t>8:21</t>
        </is>
      </c>
      <c r="C241" t="inlineStr">
        <is>
          <t>directed and that has been extraordinary</t>
        </is>
      </c>
      <c r="D241">
        <f>HYPERLINK("https://www.youtube.com/watch?v=GxxuynByngk&amp;t=501s", "Go to time")</f>
        <v/>
      </c>
    </row>
    <row r="242">
      <c r="A242">
        <f>HYPERLINK("https://www.youtube.com/watch?v=Vo8GeIYq-FY", "Video")</f>
        <v/>
      </c>
      <c r="B242" t="inlineStr">
        <is>
          <t>23:59</t>
        </is>
      </c>
      <c r="C242" t="inlineStr">
        <is>
          <t>few of the features of the extraordinary</t>
        </is>
      </c>
      <c r="D242">
        <f>HYPERLINK("https://www.youtube.com/watch?v=Vo8GeIYq-FY&amp;t=1439s", "Go to time")</f>
        <v/>
      </c>
    </row>
    <row r="243">
      <c r="A243">
        <f>HYPERLINK("https://www.youtube.com/watch?v=8eeJFUPy20s", "Video")</f>
        <v/>
      </c>
      <c r="B243" t="inlineStr">
        <is>
          <t>10:16</t>
        </is>
      </c>
      <c r="C243" t="inlineStr">
        <is>
          <t>mean it's fairly extraordinary you know</t>
        </is>
      </c>
      <c r="D243">
        <f>HYPERLINK("https://www.youtube.com/watch?v=8eeJFUPy20s&amp;t=616s", "Go to time")</f>
        <v/>
      </c>
    </row>
    <row r="244">
      <c r="A244">
        <f>HYPERLINK("https://www.youtube.com/watch?v=-ZxtmDbqDRc", "Video")</f>
        <v/>
      </c>
      <c r="B244" t="inlineStr">
        <is>
          <t>0:37</t>
        </is>
      </c>
      <c r="C244" t="inlineStr">
        <is>
          <t>you two will clearly go to extraordinary</t>
        </is>
      </c>
      <c r="D244">
        <f>HYPERLINK("https://www.youtube.com/watch?v=-ZxtmDbqDRc&amp;t=37s", "Go to time")</f>
        <v/>
      </c>
    </row>
    <row r="245">
      <c r="A245">
        <f>HYPERLINK("https://www.youtube.com/watch?v=XHuewsIKvP0", "Video")</f>
        <v/>
      </c>
      <c r="B245" t="inlineStr">
        <is>
          <t>1:05</t>
        </is>
      </c>
      <c r="C245" t="inlineStr">
        <is>
          <t>people are capable of extraordinary</t>
        </is>
      </c>
      <c r="D245">
        <f>HYPERLINK("https://www.youtube.com/watch?v=XHuewsIKvP0&amp;t=65s", "Go to time")</f>
        <v/>
      </c>
    </row>
    <row r="246">
      <c r="A246">
        <f>HYPERLINK("https://www.youtube.com/watch?v=rxixH40LdC4", "Video")</f>
        <v/>
      </c>
      <c r="B246" t="inlineStr">
        <is>
          <t>15:29</t>
        </is>
      </c>
      <c r="C246" t="inlineStr">
        <is>
          <t>into an extraordinary spellbinding fable</t>
        </is>
      </c>
      <c r="D246">
        <f>HYPERLINK("https://www.youtube.com/watch?v=rxixH40LdC4&amp;t=929s", "Go to time")</f>
        <v/>
      </c>
    </row>
    <row r="247">
      <c r="A247">
        <f>HYPERLINK("https://www.youtube.com/watch?v=uvXfY3bgXQA", "Video")</f>
        <v/>
      </c>
      <c r="B247" t="inlineStr">
        <is>
          <t>9:52</t>
        </is>
      </c>
      <c r="C247" t="inlineStr">
        <is>
          <t>that looked ordinary extraordinary right</t>
        </is>
      </c>
      <c r="D247">
        <f>HYPERLINK("https://www.youtube.com/watch?v=uvXfY3bgXQA&amp;t=592s", "Go to time")</f>
        <v/>
      </c>
    </row>
    <row r="248">
      <c r="A248">
        <f>HYPERLINK("https://www.youtube.com/watch?v=_lXU3tA-Yys", "Video")</f>
        <v/>
      </c>
      <c r="B248" t="inlineStr">
        <is>
          <t>20:06</t>
        </is>
      </c>
      <c r="C248" t="inlineStr">
        <is>
          <t>keaton's extraordinary period from 1920</t>
        </is>
      </c>
      <c r="D248">
        <f>HYPERLINK("https://www.youtube.com/watch?v=_lXU3tA-Yys&amp;t=1206s", "Go to time")</f>
        <v/>
      </c>
    </row>
    <row r="249">
      <c r="A249">
        <f>HYPERLINK("https://www.youtube.com/watch?v=_lXU3tA-Yys", "Video")</f>
        <v/>
      </c>
      <c r="B249" t="inlineStr">
        <is>
          <t>20:24</t>
        </is>
      </c>
      <c r="C249" t="inlineStr">
        <is>
          <t>extraordinary talent with a career that</t>
        </is>
      </c>
      <c r="D249">
        <f>HYPERLINK("https://www.youtube.com/watch?v=_lXU3tA-Yys&amp;t=1224s", "Go to time")</f>
        <v/>
      </c>
    </row>
    <row r="250">
      <c r="A250">
        <f>HYPERLINK("https://www.youtube.com/watch?v=69hxX1qkO-8", "Video")</f>
        <v/>
      </c>
      <c r="B250" t="inlineStr">
        <is>
          <t>2:06</t>
        </is>
      </c>
      <c r="C250" t="inlineStr">
        <is>
          <t>extraordinary</t>
        </is>
      </c>
      <c r="D250">
        <f>HYPERLINK("https://www.youtube.com/watch?v=69hxX1qkO-8&amp;t=126s", "Go to time")</f>
        <v/>
      </c>
    </row>
    <row r="251">
      <c r="A251">
        <f>HYPERLINK("https://www.youtube.com/watch?v=CC48HudGqVk", "Video")</f>
        <v/>
      </c>
      <c r="B251" t="inlineStr">
        <is>
          <t>0:49</t>
        </is>
      </c>
      <c r="C251" t="inlineStr">
        <is>
          <t>trades an extraordinary human being and</t>
        </is>
      </c>
      <c r="D251">
        <f>HYPERLINK("https://www.youtube.com/watch?v=CC48HudGqVk&amp;t=49s", "Go to time")</f>
        <v/>
      </c>
    </row>
    <row r="252">
      <c r="A252">
        <f>HYPERLINK("https://www.youtube.com/watch?v=mcwwjkGvBJ0", "Video")</f>
        <v/>
      </c>
      <c r="B252" t="inlineStr">
        <is>
          <t>1:15</t>
        </is>
      </c>
      <c r="C252" t="inlineStr">
        <is>
          <t>extraordinary generous offer madam</t>
        </is>
      </c>
      <c r="D252">
        <f>HYPERLINK("https://www.youtube.com/watch?v=mcwwjkGvBJ0&amp;t=75s", "Go to time")</f>
        <v/>
      </c>
    </row>
    <row r="253">
      <c r="A253">
        <f>HYPERLINK("https://www.youtube.com/watch?v=im261Dsx_vc", "Video")</f>
        <v/>
      </c>
      <c r="B253" t="inlineStr">
        <is>
          <t>3:41</t>
        </is>
      </c>
      <c r="C253" t="inlineStr">
        <is>
          <t>getting the extraordinary physical</t>
        </is>
      </c>
      <c r="D253">
        <f>HYPERLINK("https://www.youtube.com/watch?v=im261Dsx_vc&amp;t=221s", "Go to time")</f>
        <v/>
      </c>
    </row>
    <row r="254">
      <c r="A254">
        <f>HYPERLINK("https://www.youtube.com/watch?v=AvYUnszSc1Y", "Video")</f>
        <v/>
      </c>
      <c r="B254" t="inlineStr">
        <is>
          <t>11:59</t>
        </is>
      </c>
      <c r="C254" t="inlineStr">
        <is>
          <t>extraordinary I can't believe that I'd</t>
        </is>
      </c>
      <c r="D254">
        <f>HYPERLINK("https://www.youtube.com/watch?v=AvYUnszSc1Y&amp;t=719s", "Go to time")</f>
        <v/>
      </c>
    </row>
    <row r="255">
      <c r="A255">
        <f>HYPERLINK("https://www.youtube.com/watch?v=zur12-IXeiU", "Video")</f>
        <v/>
      </c>
      <c r="B255" t="inlineStr">
        <is>
          <t>6:05</t>
        </is>
      </c>
      <c r="C255" t="inlineStr">
        <is>
          <t>extraordinary that's sort of like the</t>
        </is>
      </c>
      <c r="D255">
        <f>HYPERLINK("https://www.youtube.com/watch?v=zur12-IXeiU&amp;t=365s", "Go to time")</f>
        <v/>
      </c>
    </row>
    <row r="256">
      <c r="A256">
        <f>HYPERLINK("https://www.youtube.com/watch?v=d_rDUDH8mAs", "Video")</f>
        <v/>
      </c>
      <c r="B256" t="inlineStr">
        <is>
          <t>5:31</t>
        </is>
      </c>
      <c r="C256" t="inlineStr">
        <is>
          <t>And he came up with this
extraordinary sort of</t>
        </is>
      </c>
      <c r="D256">
        <f>HYPERLINK("https://www.youtube.com/watch?v=d_rDUDH8mAs&amp;t=331s", "Go to time")</f>
        <v/>
      </c>
    </row>
    <row r="257">
      <c r="A257">
        <f>HYPERLINK("https://www.youtube.com/watch?v=7mMcugQTjHs", "Video")</f>
        <v/>
      </c>
      <c r="B257" t="inlineStr">
        <is>
          <t>0:03</t>
        </is>
      </c>
      <c r="C257" t="inlineStr">
        <is>
          <t>extraordinary circumstances.</t>
        </is>
      </c>
      <c r="D257">
        <f>HYPERLINK("https://www.youtube.com/watch?v=7mMcugQTjHs&amp;t=3s", "Go to time")</f>
        <v/>
      </c>
    </row>
    <row r="258">
      <c r="A258">
        <f>HYPERLINK("https://www.youtube.com/watch?v=Fu2YkExASNw", "Video")</f>
        <v/>
      </c>
      <c r="B258" t="inlineStr">
        <is>
          <t>0:00</t>
        </is>
      </c>
      <c r="C258" t="inlineStr">
        <is>
          <t>he took my wife from me Extraordinary</t>
        </is>
      </c>
      <c r="D258">
        <f>HYPERLINK("https://www.youtube.com/watch?v=Fu2YkExASNw&amp;t=0s", "Go to time")</f>
        <v/>
      </c>
    </row>
    <row r="259">
      <c r="A259">
        <f>HYPERLINK("https://www.youtube.com/watch?v=Fu2YkExASNw", "Video")</f>
        <v/>
      </c>
      <c r="B259" t="inlineStr">
        <is>
          <t>0:03</t>
        </is>
      </c>
      <c r="C259" t="inlineStr">
        <is>
          <t>accusations call for extraordinary</t>
        </is>
      </c>
      <c r="D259">
        <f>HYPERLINK("https://www.youtube.com/watch?v=Fu2YkExASNw&amp;t=3s", "Go to time")</f>
        <v/>
      </c>
    </row>
    <row r="260">
      <c r="A260">
        <f>HYPERLINK("https://www.youtube.com/watch?v=Fu2YkExASNw", "Video")</f>
        <v/>
      </c>
      <c r="B260" t="inlineStr">
        <is>
          <t>8:07</t>
        </is>
      </c>
      <c r="C260" t="inlineStr">
        <is>
          <t>Extraordinary accusations call for</t>
        </is>
      </c>
      <c r="D260">
        <f>HYPERLINK("https://www.youtube.com/watch?v=Fu2YkExASNw&amp;t=487s", "Go to time")</f>
        <v/>
      </c>
    </row>
    <row r="261">
      <c r="A261">
        <f>HYPERLINK("https://www.youtube.com/watch?v=Fu2YkExASNw", "Video")</f>
        <v/>
      </c>
      <c r="B261" t="inlineStr">
        <is>
          <t>8:09</t>
        </is>
      </c>
      <c r="C261" t="inlineStr">
        <is>
          <t>extraordinary evidence Detective Yes</t>
        </is>
      </c>
      <c r="D261">
        <f>HYPERLINK("https://www.youtube.com/watch?v=Fu2YkExASNw&amp;t=489s", "Go to time")</f>
        <v/>
      </c>
    </row>
    <row r="262">
      <c r="A262">
        <f>HYPERLINK("https://www.youtube.com/watch?v=vczvenJI8ug", "Video")</f>
        <v/>
      </c>
      <c r="B262" t="inlineStr">
        <is>
          <t>3:35</t>
        </is>
      </c>
      <c r="C262" t="inlineStr">
        <is>
          <t>extraordinary year in so many ways you</t>
        </is>
      </c>
      <c r="D262">
        <f>HYPERLINK("https://www.youtube.com/watch?v=vczvenJI8ug&amp;t=215s", "Go to time")</f>
        <v/>
      </c>
    </row>
    <row r="263">
      <c r="A263">
        <f>HYPERLINK("https://www.youtube.com/watch?v=o5HoJaYJUO4", "Video")</f>
        <v/>
      </c>
      <c r="B263" t="inlineStr">
        <is>
          <t>10:38</t>
        </is>
      </c>
      <c r="C263" t="inlineStr">
        <is>
          <t>Make your legal lives extraordinary.</t>
        </is>
      </c>
      <c r="D263">
        <f>HYPERLINK("https://www.youtube.com/watch?v=o5HoJaYJUO4&amp;t=638s", "Go to time")</f>
        <v/>
      </c>
    </row>
    <row r="264">
      <c r="A264">
        <f>HYPERLINK("https://www.youtube.com/watch?v=r5HN7S00ZQY", "Video")</f>
        <v/>
      </c>
      <c r="B264" t="inlineStr">
        <is>
          <t>6:47</t>
        </is>
      </c>
      <c r="C264" t="inlineStr">
        <is>
          <t>extraordinary Pulitzer prize-winning</t>
        </is>
      </c>
      <c r="D264">
        <f>HYPERLINK("https://www.youtube.com/watch?v=r5HN7S00ZQY&amp;t=407s", "Go to time")</f>
        <v/>
      </c>
    </row>
    <row r="265">
      <c r="A265">
        <f>HYPERLINK("https://www.youtube.com/watch?v=5YGZVZcJKrg", "Video")</f>
        <v/>
      </c>
      <c r="B265" t="inlineStr">
        <is>
          <t>4:08</t>
        </is>
      </c>
      <c r="C265" t="inlineStr">
        <is>
          <t>Poison Bible which is an extraordinary</t>
        </is>
      </c>
      <c r="D265">
        <f>HYPERLINK("https://www.youtube.com/watch?v=5YGZVZcJKrg&amp;t=248s", "Go to time")</f>
        <v/>
      </c>
    </row>
    <row r="266">
      <c r="A266">
        <f>HYPERLINK("https://www.youtube.com/watch?v=5YGZVZcJKrg", "Video")</f>
        <v/>
      </c>
      <c r="B266" t="inlineStr">
        <is>
          <t>4:30</t>
        </is>
      </c>
      <c r="C266" t="inlineStr">
        <is>
          <t>it's an an extraordinary like poetic</t>
        </is>
      </c>
      <c r="D266">
        <f>HYPERLINK("https://www.youtube.com/watch?v=5YGZVZcJKrg&amp;t=270s", "Go to time")</f>
        <v/>
      </c>
    </row>
    <row r="267">
      <c r="A267">
        <f>HYPERLINK("https://www.youtube.com/watch?v=WCmgMtdBfNg", "Video")</f>
        <v/>
      </c>
      <c r="B267" t="inlineStr">
        <is>
          <t>0:22</t>
        </is>
      </c>
      <c r="C267" t="inlineStr">
        <is>
          <t>...tell extraordinary true stories.</t>
        </is>
      </c>
      <c r="D267">
        <f>HYPERLINK("https://www.youtube.com/watch?v=WCmgMtdBfNg&amp;t=22s", "Go to time")</f>
        <v/>
      </c>
    </row>
    <row r="268">
      <c r="A268">
        <f>HYPERLINK("https://www.youtube.com/watch?v=KRYqhjvh4S4", "Video")</f>
        <v/>
      </c>
      <c r="B268" t="inlineStr">
        <is>
          <t>0:18</t>
        </is>
      </c>
      <c r="C268" t="inlineStr">
        <is>
          <t>extraordinary year and since the murder</t>
        </is>
      </c>
      <c r="D268">
        <f>HYPERLINK("https://www.youtube.com/watch?v=KRYqhjvh4S4&amp;t=18s", "Go to time")</f>
        <v/>
      </c>
    </row>
    <row r="269">
      <c r="A269">
        <f>HYPERLINK("https://www.youtube.com/watch?v=UBBEY1IlTO0", "Video")</f>
        <v/>
      </c>
      <c r="B269" t="inlineStr">
        <is>
          <t>0:13</t>
        </is>
      </c>
      <c r="C269" t="inlineStr">
        <is>
          <t>extraordinary state of affairs the south</t>
        </is>
      </c>
      <c r="D269">
        <f>HYPERLINK("https://www.youtube.com/watch?v=UBBEY1IlTO0&amp;t=13s", "Go to time")</f>
        <v/>
      </c>
    </row>
    <row r="270">
      <c r="A270">
        <f>HYPERLINK("https://www.youtube.com/watch?v=HLKWPQnPshc", "Video")</f>
        <v/>
      </c>
      <c r="B270" t="inlineStr">
        <is>
          <t>0:18</t>
        </is>
      </c>
      <c r="C270" t="inlineStr">
        <is>
          <t>from Enigma he's a pretty extraordinary</t>
        </is>
      </c>
      <c r="D270">
        <f>HYPERLINK("https://www.youtube.com/watch?v=HLKWPQnPshc&amp;t=18s", "Go to time")</f>
        <v/>
      </c>
    </row>
    <row r="271">
      <c r="A271">
        <f>HYPERLINK("https://www.youtube.com/watch?v=HLKWPQnPshc", "Video")</f>
        <v/>
      </c>
      <c r="B271" t="inlineStr">
        <is>
          <t>5:59</t>
        </is>
      </c>
      <c r="C271" t="inlineStr">
        <is>
          <t>extraordinary linguist he's a PO an</t>
        </is>
      </c>
      <c r="D271">
        <f>HYPERLINK("https://www.youtube.com/watch?v=HLKWPQnPshc&amp;t=359s", "Go to time")</f>
        <v/>
      </c>
    </row>
    <row r="272">
      <c r="A272">
        <f>HYPERLINK("https://www.youtube.com/watch?v=HLKWPQnPshc", "Video")</f>
        <v/>
      </c>
      <c r="B272" t="inlineStr">
        <is>
          <t>6:23</t>
        </is>
      </c>
      <c r="C272" t="inlineStr">
        <is>
          <t>extraordinary cuz I it would just never</t>
        </is>
      </c>
      <c r="D272">
        <f>HYPERLINK("https://www.youtube.com/watch?v=HLKWPQnPshc&amp;t=383s", "Go to time")</f>
        <v/>
      </c>
    </row>
    <row r="273">
      <c r="A273">
        <f>HYPERLINK("https://www.youtube.com/watch?v=HLKWPQnPshc", "Video")</f>
        <v/>
      </c>
      <c r="B273" t="inlineStr">
        <is>
          <t>6:38</t>
        </is>
      </c>
      <c r="C273" t="inlineStr">
        <is>
          <t>with this extraordinary group of actors</t>
        </is>
      </c>
      <c r="D273">
        <f>HYPERLINK("https://www.youtube.com/watch?v=HLKWPQnPshc&amp;t=398s", "Go to time")</f>
        <v/>
      </c>
    </row>
    <row r="274">
      <c r="A274">
        <f>HYPERLINK("https://www.youtube.com/watch?v=wydcwWVS3AQ", "Video")</f>
        <v/>
      </c>
      <c r="B274" t="inlineStr">
        <is>
          <t>0:15</t>
        </is>
      </c>
      <c r="C274" t="inlineStr">
        <is>
          <t>extraordinary</t>
        </is>
      </c>
      <c r="D274">
        <f>HYPERLINK("https://www.youtube.com/watch?v=wydcwWVS3AQ&amp;t=15s", "Go to time")</f>
        <v/>
      </c>
    </row>
    <row r="275">
      <c r="A275">
        <f>HYPERLINK("https://www.youtube.com/watch?v=dhj5rZk9tmg", "Video")</f>
        <v/>
      </c>
      <c r="B275" t="inlineStr">
        <is>
          <t>6:53</t>
        </is>
      </c>
      <c r="C275" t="inlineStr">
        <is>
          <t>Because of this extraordinary
situation we're in,</t>
        </is>
      </c>
      <c r="D275">
        <f>HYPERLINK("https://www.youtube.com/watch?v=dhj5rZk9tmg&amp;t=413s", "Go to time")</f>
        <v/>
      </c>
    </row>
    <row r="276">
      <c r="A276">
        <f>HYPERLINK("https://www.youtube.com/watch?v=Vuq_OyQcUm4", "Video")</f>
        <v/>
      </c>
      <c r="B276" t="inlineStr">
        <is>
          <t>5:06</t>
        </is>
      </c>
      <c r="C276" t="inlineStr">
        <is>
          <t>These are extraordinary jelly beans.</t>
        </is>
      </c>
      <c r="D276">
        <f>HYPERLINK("https://www.youtube.com/watch?v=Vuq_OyQcUm4&amp;t=306s", "Go to time")</f>
        <v/>
      </c>
    </row>
    <row r="277">
      <c r="A277">
        <f>HYPERLINK("https://www.youtube.com/watch?v=MceOkpfNFXE", "Video")</f>
        <v/>
      </c>
      <c r="B277" t="inlineStr">
        <is>
          <t>0:20</t>
        </is>
      </c>
      <c r="C277" t="inlineStr">
        <is>
          <t>I’ll be guided by some extraordinary people</t>
        </is>
      </c>
      <c r="D277">
        <f>HYPERLINK("https://www.youtube.com/watch?v=MceOkpfNFXE&amp;t=20s", "Go to time")</f>
        <v/>
      </c>
    </row>
    <row r="278">
      <c r="A278">
        <f>HYPERLINK("https://www.youtube.com/watch?v=wMVbZatXUSw", "Video")</f>
        <v/>
      </c>
      <c r="B278" t="inlineStr">
        <is>
          <t>4:47</t>
        </is>
      </c>
      <c r="C278" t="inlineStr">
        <is>
          <t>are resilient or you are extraordinary</t>
        </is>
      </c>
      <c r="D278">
        <f>HYPERLINK("https://www.youtube.com/watch?v=wMVbZatXUSw&amp;t=287s", "Go to time")</f>
        <v/>
      </c>
    </row>
    <row r="279">
      <c r="A279">
        <f>HYPERLINK("https://www.youtube.com/watch?v=fXtu4GmM1lA", "Video")</f>
        <v/>
      </c>
      <c r="B279" t="inlineStr">
        <is>
          <t>6:26</t>
        </is>
      </c>
      <c r="C279" t="inlineStr">
        <is>
          <t>most extraordinary form of expression we</t>
        </is>
      </c>
      <c r="D279">
        <f>HYPERLINK("https://www.youtube.com/watch?v=fXtu4GmM1lA&amp;t=386s", "Go to time")</f>
        <v/>
      </c>
    </row>
    <row r="280">
      <c r="A280">
        <f>HYPERLINK("https://www.youtube.com/watch?v=scgn2BCcht4", "Video")</f>
        <v/>
      </c>
      <c r="B280" t="inlineStr">
        <is>
          <t>8:55</t>
        </is>
      </c>
      <c r="C280" t="inlineStr">
        <is>
          <t>but it is also been used
to find the extraordinary</t>
        </is>
      </c>
      <c r="D280">
        <f>HYPERLINK("https://www.youtube.com/watch?v=scgn2BCcht4&amp;t=535s", "Go to time")</f>
        <v/>
      </c>
    </row>
    <row r="281">
      <c r="A281">
        <f>HYPERLINK("https://www.youtube.com/watch?v=JAWcHRTcXbY", "Video")</f>
        <v/>
      </c>
      <c r="B281" t="inlineStr">
        <is>
          <t>1:11</t>
        </is>
      </c>
      <c r="C281" t="inlineStr">
        <is>
          <t>your legal lives extraordinary Oh</t>
        </is>
      </c>
      <c r="D281">
        <f>HYPERLINK("https://www.youtube.com/watch?v=JAWcHRTcXbY&amp;t=71s", "Go to time")</f>
        <v/>
      </c>
    </row>
    <row r="282">
      <c r="A282">
        <f>HYPERLINK("https://www.youtube.com/watch?v=lW_YsnpUj8g", "Video")</f>
        <v/>
      </c>
      <c r="B282" t="inlineStr">
        <is>
          <t>1:50</t>
        </is>
      </c>
      <c r="C282" t="inlineStr">
        <is>
          <t>Donna forget about my extraordinary gift</t>
        </is>
      </c>
      <c r="D282">
        <f>HYPERLINK("https://www.youtube.com/watch?v=lW_YsnpUj8g&amp;t=110s", "Go to time")</f>
        <v/>
      </c>
    </row>
    <row r="283">
      <c r="A283">
        <f>HYPERLINK("https://www.youtube.com/watch?v=HrSm2F-2O5Y", "Video")</f>
        <v/>
      </c>
      <c r="B283" t="inlineStr">
        <is>
          <t>2:44</t>
        </is>
      </c>
      <c r="C283" t="inlineStr">
        <is>
          <t>Anderson case was extraordinary you</t>
        </is>
      </c>
      <c r="D283">
        <f>HYPERLINK("https://www.youtube.com/watch?v=HrSm2F-2O5Y&amp;t=164s", "Go to time")</f>
        <v/>
      </c>
    </row>
    <row r="284">
      <c r="A284">
        <f>HYPERLINK("https://www.youtube.com/watch?v=bY95CjkKytQ", "Video")</f>
        <v/>
      </c>
      <c r="B284" t="inlineStr">
        <is>
          <t>0:49</t>
        </is>
      </c>
      <c r="C284" t="inlineStr">
        <is>
          <t>extraordinary you followed my anusome</t>
        </is>
      </c>
      <c r="D284">
        <f>HYPERLINK("https://www.youtube.com/watch?v=bY95CjkKytQ&amp;t=49s", "Go to time")</f>
        <v/>
      </c>
    </row>
    <row r="285">
      <c r="A285">
        <f>HYPERLINK("https://www.youtube.com/watch?v=Fo1QGyouw5g", "Video")</f>
        <v/>
      </c>
      <c r="B285" t="inlineStr">
        <is>
          <t>2:42</t>
        </is>
      </c>
      <c r="C285" t="inlineStr">
        <is>
          <t>extraordinary you followed my anderson</t>
        </is>
      </c>
      <c r="D285">
        <f>HYPERLINK("https://www.youtube.com/watch?v=Fo1QGyouw5g&amp;t=162s", "Go to time")</f>
        <v/>
      </c>
    </row>
    <row r="286">
      <c r="A286">
        <f>HYPERLINK("https://www.youtube.com/watch?v=wY7Tn-JW9No", "Video")</f>
        <v/>
      </c>
      <c r="B286" t="inlineStr">
        <is>
          <t>1:30</t>
        </is>
      </c>
      <c r="C286" t="inlineStr">
        <is>
          <t>I also wasn't an extraordinary student.</t>
        </is>
      </c>
      <c r="D286">
        <f>HYPERLINK("https://www.youtube.com/watch?v=wY7Tn-JW9No&amp;t=90s", "Go to time")</f>
        <v/>
      </c>
    </row>
    <row r="287">
      <c r="A287">
        <f>HYPERLINK("https://www.youtube.com/watch?v=Yd0yQ9yxSYY", "Video")</f>
        <v/>
      </c>
      <c r="B287" t="inlineStr">
        <is>
          <t>4:57</t>
        </is>
      </c>
      <c r="C287" t="inlineStr">
        <is>
          <t>including extreme
and extraordinary measures</t>
        </is>
      </c>
      <c r="D287">
        <f>HYPERLINK("https://www.youtube.com/watch?v=Yd0yQ9yxSYY&amp;t=297s", "Go to time")</f>
        <v/>
      </c>
    </row>
    <row r="288">
      <c r="A288">
        <f>HYPERLINK("https://www.youtube.com/watch?v=ogCIqaCe2zI", "Video")</f>
        <v/>
      </c>
      <c r="B288" t="inlineStr">
        <is>
          <t>5:14</t>
        </is>
      </c>
      <c r="C288" t="inlineStr">
        <is>
          <t>is really extraordinary.</t>
        </is>
      </c>
      <c r="D288">
        <f>HYPERLINK("https://www.youtube.com/watch?v=ogCIqaCe2zI&amp;t=314s", "Go to time")</f>
        <v/>
      </c>
    </row>
    <row r="289">
      <c r="A289">
        <f>HYPERLINK("https://www.youtube.com/watch?v=xgBnYr0_FRk", "Video")</f>
        <v/>
      </c>
      <c r="B289" t="inlineStr">
        <is>
          <t>11:29</t>
        </is>
      </c>
      <c r="C289" t="inlineStr">
        <is>
          <t>Chris Anderson: I mean, Luhan,
this is extraordinary work here.</t>
        </is>
      </c>
      <c r="D289">
        <f>HYPERLINK("https://www.youtube.com/watch?v=xgBnYr0_FRk&amp;t=689s", "Go to time")</f>
        <v/>
      </c>
    </row>
    <row r="290">
      <c r="A290">
        <f>HYPERLINK("https://www.youtube.com/watch?v=xgBnYr0_FRk", "Video")</f>
        <v/>
      </c>
      <c r="B290" t="inlineStr">
        <is>
          <t>12:49</t>
        </is>
      </c>
      <c r="C290" t="inlineStr">
        <is>
          <t>the potential is extraordinary.</t>
        </is>
      </c>
      <c r="D290">
        <f>HYPERLINK("https://www.youtube.com/watch?v=xgBnYr0_FRk&amp;t=769s", "Go to time")</f>
        <v/>
      </c>
    </row>
    <row r="291">
      <c r="A291">
        <f>HYPERLINK("https://www.youtube.com/watch?v=I1ouTj1BQec", "Video")</f>
        <v/>
      </c>
      <c r="B291" t="inlineStr">
        <is>
          <t>1:36</t>
        </is>
      </c>
      <c r="C291" t="inlineStr">
        <is>
          <t>She's an extraordinary woman.</t>
        </is>
      </c>
      <c r="D291">
        <f>HYPERLINK("https://www.youtube.com/watch?v=I1ouTj1BQec&amp;t=96s", "Go to time")</f>
        <v/>
      </c>
    </row>
    <row r="292">
      <c r="A292">
        <f>HYPERLINK("https://www.youtube.com/watch?v=I1ouTj1BQec", "Video")</f>
        <v/>
      </c>
      <c r="B292" t="inlineStr">
        <is>
          <t>5:22</t>
        </is>
      </c>
      <c r="C292" t="inlineStr">
        <is>
          <t>Lydia, thank you, you're extraordinary.</t>
        </is>
      </c>
      <c r="D292">
        <f>HYPERLINK("https://www.youtube.com/watch?v=I1ouTj1BQec&amp;t=322s", "Go to time")</f>
        <v/>
      </c>
    </row>
    <row r="293">
      <c r="A293">
        <f>HYPERLINK("https://www.youtube.com/watch?v=I1ouTj1BQec", "Video")</f>
        <v/>
      </c>
      <c r="B293" t="inlineStr">
        <is>
          <t>8:17</t>
        </is>
      </c>
      <c r="C293" t="inlineStr">
        <is>
          <t>The math here is really
quite extraordinary.</t>
        </is>
      </c>
      <c r="D293">
        <f>HYPERLINK("https://www.youtube.com/watch?v=I1ouTj1BQec&amp;t=497s", "Go to time")</f>
        <v/>
      </c>
    </row>
    <row r="294">
      <c r="A294">
        <f>HYPERLINK("https://www.youtube.com/watch?v=I1ouTj1BQec", "Video")</f>
        <v/>
      </c>
      <c r="B294" t="inlineStr">
        <is>
          <t>11:27</t>
        </is>
      </c>
      <c r="C294" t="inlineStr">
        <is>
          <t>Daryl Davis, he's an extraordinary man.</t>
        </is>
      </c>
      <c r="D294">
        <f>HYPERLINK("https://www.youtube.com/watch?v=I1ouTj1BQec&amp;t=687s", "Go to time")</f>
        <v/>
      </c>
    </row>
    <row r="295">
      <c r="A295">
        <f>HYPERLINK("https://www.youtube.com/watch?v=RAh0Q3XsB6w", "Video")</f>
        <v/>
      </c>
      <c r="B295" t="inlineStr">
        <is>
          <t>4:34</t>
        </is>
      </c>
      <c r="C295" t="inlineStr">
        <is>
          <t>This is extraordinary.</t>
        </is>
      </c>
      <c r="D295">
        <f>HYPERLINK("https://www.youtube.com/watch?v=RAh0Q3XsB6w&amp;t=274s", "Go to time")</f>
        <v/>
      </c>
    </row>
    <row r="296">
      <c r="A296">
        <f>HYPERLINK("https://www.youtube.com/watch?v=RAh0Q3XsB6w", "Video")</f>
        <v/>
      </c>
      <c r="B296" t="inlineStr">
        <is>
          <t>13:12</t>
        </is>
      </c>
      <c r="C296" t="inlineStr">
        <is>
          <t>And we're seeing some extraordinary
progress happen all around the world.</t>
        </is>
      </c>
      <c r="D296">
        <f>HYPERLINK("https://www.youtube.com/watch?v=RAh0Q3XsB6w&amp;t=792s", "Go to time")</f>
        <v/>
      </c>
    </row>
    <row r="297">
      <c r="A297">
        <f>HYPERLINK("https://www.youtube.com/watch?v=RAh0Q3XsB6w", "Video")</f>
        <v/>
      </c>
      <c r="B297" t="inlineStr">
        <is>
          <t>14:05</t>
        </is>
      </c>
      <c r="C297" t="inlineStr">
        <is>
          <t>we're seeing an extraordinary
decline in crime</t>
        </is>
      </c>
      <c r="D297">
        <f>HYPERLINK("https://www.youtube.com/watch?v=RAh0Q3XsB6w&amp;t=845s", "Go to time")</f>
        <v/>
      </c>
    </row>
    <row r="298">
      <c r="A298">
        <f>HYPERLINK("https://www.youtube.com/watch?v=e-BZigXlphY", "Video")</f>
        <v/>
      </c>
      <c r="B298" t="inlineStr">
        <is>
          <t>9:40</t>
        </is>
      </c>
      <c r="C298" t="inlineStr">
        <is>
          <t>Despite their extraordinary achievements,</t>
        </is>
      </c>
      <c r="D298">
        <f>HYPERLINK("https://www.youtube.com/watch?v=e-BZigXlphY&amp;t=580s", "Go to time")</f>
        <v/>
      </c>
    </row>
    <row r="299">
      <c r="A299">
        <f>HYPERLINK("https://www.youtube.com/watch?v=lKp7_MtPXZM", "Video")</f>
        <v/>
      </c>
      <c r="B299" t="inlineStr">
        <is>
          <t>2:26</t>
        </is>
      </c>
      <c r="C299" t="inlineStr">
        <is>
          <t>Can any good come from this
extraordinary tragedy at all?</t>
        </is>
      </c>
      <c r="D299">
        <f>HYPERLINK("https://www.youtube.com/watch?v=lKp7_MtPXZM&amp;t=146s", "Go to time")</f>
        <v/>
      </c>
    </row>
    <row r="300">
      <c r="A300">
        <f>HYPERLINK("https://www.youtube.com/watch?v=lKp7_MtPXZM", "Video")</f>
        <v/>
      </c>
      <c r="B300" t="inlineStr">
        <is>
          <t>2:54</t>
        </is>
      </c>
      <c r="C300" t="inlineStr">
        <is>
          <t>I think it is extraordinary.</t>
        </is>
      </c>
      <c r="D300">
        <f>HYPERLINK("https://www.youtube.com/watch?v=lKp7_MtPXZM&amp;t=174s", "Go to time")</f>
        <v/>
      </c>
    </row>
    <row r="301">
      <c r="A301">
        <f>HYPERLINK("https://www.youtube.com/watch?v=lKp7_MtPXZM", "Video")</f>
        <v/>
      </c>
      <c r="B301" t="inlineStr">
        <is>
          <t>7:31</t>
        </is>
      </c>
      <c r="C301" t="inlineStr">
        <is>
          <t>And he did an extraordinary job</t>
        </is>
      </c>
      <c r="D301">
        <f>HYPERLINK("https://www.youtube.com/watch?v=lKp7_MtPXZM&amp;t=451s", "Go to time")</f>
        <v/>
      </c>
    </row>
    <row r="302">
      <c r="A302">
        <f>HYPERLINK("https://www.youtube.com/watch?v=lKp7_MtPXZM", "Video")</f>
        <v/>
      </c>
      <c r="B302" t="inlineStr">
        <is>
          <t>8:31</t>
        </is>
      </c>
      <c r="C302" t="inlineStr">
        <is>
          <t>that he is one of the most
extraordinary winners out there.</t>
        </is>
      </c>
      <c r="D302">
        <f>HYPERLINK("https://www.youtube.com/watch?v=lKp7_MtPXZM&amp;t=511s", "Go to time")</f>
        <v/>
      </c>
    </row>
    <row r="303">
      <c r="A303">
        <f>HYPERLINK("https://www.youtube.com/watch?v=lKp7_MtPXZM", "Video")</f>
        <v/>
      </c>
      <c r="B303" t="inlineStr">
        <is>
          <t>27:41</t>
        </is>
      </c>
      <c r="C303" t="inlineStr">
        <is>
          <t>HW: I mean, it's been extraordinary to me
just watching this morning</t>
        </is>
      </c>
      <c r="D303">
        <f>HYPERLINK("https://www.youtube.com/watch?v=lKp7_MtPXZM&amp;t=1661s", "Go to time")</f>
        <v/>
      </c>
    </row>
    <row r="304">
      <c r="A304">
        <f>HYPERLINK("https://www.youtube.com/watch?v=LsAN-TEJfN0", "Video")</f>
        <v/>
      </c>
      <c r="B304" t="inlineStr">
        <is>
          <t>13:21</t>
        </is>
      </c>
      <c r="C304" t="inlineStr">
        <is>
          <t>"That was nourishing,
that was extraordinary,</t>
        </is>
      </c>
      <c r="D304">
        <f>HYPERLINK("https://www.youtube.com/watch?v=LsAN-TEJfN0&amp;t=801s", "Go to time")</f>
        <v/>
      </c>
    </row>
    <row r="305">
      <c r="A305">
        <f>HYPERLINK("https://www.youtube.com/watch?v=lkMV6SxilXc", "Video")</f>
        <v/>
      </c>
      <c r="B305" t="inlineStr">
        <is>
          <t>1:02</t>
        </is>
      </c>
      <c r="C305" t="inlineStr">
        <is>
          <t>give a warm welcome to the extraordinary</t>
        </is>
      </c>
      <c r="D305">
        <f>HYPERLINK("https://www.youtube.com/watch?v=lkMV6SxilXc&amp;t=62s", "Go to time")</f>
        <v/>
      </c>
    </row>
    <row r="306">
      <c r="A306">
        <f>HYPERLINK("https://www.youtube.com/watch?v=3w6Ztmpm910", "Video")</f>
        <v/>
      </c>
      <c r="B306" t="inlineStr">
        <is>
          <t>3:02</t>
        </is>
      </c>
      <c r="C306" t="inlineStr">
        <is>
          <t>Humans have an extraordinary capacity
to set goals and strive to achieve them.</t>
        </is>
      </c>
      <c r="D306">
        <f>HYPERLINK("https://www.youtube.com/watch?v=3w6Ztmpm910&amp;t=182s", "Go to time")</f>
        <v/>
      </c>
    </row>
    <row r="307">
      <c r="A307">
        <f>HYPERLINK("https://www.youtube.com/watch?v=ZrdgSp-OVpM", "Video")</f>
        <v/>
      </c>
      <c r="B307" t="inlineStr">
        <is>
          <t>10:15</t>
        </is>
      </c>
      <c r="C307" t="inlineStr">
        <is>
          <t>when people strive
for extraordinary things --</t>
        </is>
      </c>
      <c r="D307">
        <f>HYPERLINK("https://www.youtube.com/watch?v=ZrdgSp-OVpM&amp;t=615s", "Go to time")</f>
        <v/>
      </c>
    </row>
    <row r="308">
      <c r="A308">
        <f>HYPERLINK("https://www.youtube.com/watch?v=m9bTgNjYTS0", "Video")</f>
        <v/>
      </c>
      <c r="B308" t="inlineStr">
        <is>
          <t>2:06</t>
        </is>
      </c>
      <c r="C308" t="inlineStr">
        <is>
          <t>This is an extraordinary achievement.</t>
        </is>
      </c>
      <c r="D308">
        <f>HYPERLINK("https://www.youtube.com/watch?v=m9bTgNjYTS0&amp;t=126s", "Go to time")</f>
        <v/>
      </c>
    </row>
    <row r="309">
      <c r="A309">
        <f>HYPERLINK("https://www.youtube.com/watch?v=bwcyXcOpWVs", "Video")</f>
        <v/>
      </c>
      <c r="B309" t="inlineStr">
        <is>
          <t>1:24</t>
        </is>
      </c>
      <c r="C309" t="inlineStr">
        <is>
          <t>and turned them
into extraordinary experiences.</t>
        </is>
      </c>
      <c r="D309">
        <f>HYPERLINK("https://www.youtube.com/watch?v=bwcyXcOpWVs&amp;t=84s", "Go to time")</f>
        <v/>
      </c>
    </row>
    <row r="310">
      <c r="A310">
        <f>HYPERLINK("https://www.youtube.com/watch?v=urntcMUJR9M", "Video")</f>
        <v/>
      </c>
      <c r="B310" t="inlineStr">
        <is>
          <t>4:59</t>
        </is>
      </c>
      <c r="C310" t="inlineStr">
        <is>
          <t>The LEGO Group has become
an extraordinary global company.</t>
        </is>
      </c>
      <c r="D310">
        <f>HYPERLINK("https://www.youtube.com/watch?v=urntcMUJR9M&amp;t=299s", "Go to time")</f>
        <v/>
      </c>
    </row>
    <row r="311">
      <c r="A311">
        <f>HYPERLINK("https://www.youtube.com/watch?v=v5c3FE_qRnI", "Video")</f>
        <v/>
      </c>
      <c r="B311" t="inlineStr">
        <is>
          <t>0:38</t>
        </is>
      </c>
      <c r="C311" t="inlineStr">
        <is>
          <t>Ordinary women
who did extraordinary things</t>
        </is>
      </c>
      <c r="D311">
        <f>HYPERLINK("https://www.youtube.com/watch?v=v5c3FE_qRnI&amp;t=38s", "Go to time")</f>
        <v/>
      </c>
    </row>
    <row r="312">
      <c r="A312">
        <f>HYPERLINK("https://www.youtube.com/watch?v=NUFEBioLPf8", "Video")</f>
        <v/>
      </c>
      <c r="B312" t="inlineStr">
        <is>
          <t>1:38</t>
        </is>
      </c>
      <c r="C312" t="inlineStr">
        <is>
          <t>The extraordinary audience we have
here in New York and around the world.</t>
        </is>
      </c>
      <c r="D312">
        <f>HYPERLINK("https://www.youtube.com/watch?v=NUFEBioLPf8&amp;t=98s", "Go to time")</f>
        <v/>
      </c>
    </row>
    <row r="313">
      <c r="A313">
        <f>HYPERLINK("https://www.youtube.com/watch?v=NUFEBioLPf8", "Video")</f>
        <v/>
      </c>
      <c r="B313" t="inlineStr">
        <is>
          <t>40:58</t>
        </is>
      </c>
      <c r="C313" t="inlineStr">
        <is>
          <t>without an extraordinary
and fast-growing list of partners.</t>
        </is>
      </c>
      <c r="D313">
        <f>HYPERLINK("https://www.youtube.com/watch?v=NUFEBioLPf8&amp;t=2458s", "Go to time")</f>
        <v/>
      </c>
    </row>
    <row r="314">
      <c r="A314">
        <f>HYPERLINK("https://www.youtube.com/watch?v=fCllxq6NZbk", "Video")</f>
        <v/>
      </c>
      <c r="B314" t="inlineStr">
        <is>
          <t>8:12</t>
        </is>
      </c>
      <c r="C314" t="inlineStr">
        <is>
          <t>This is an extraordinary proposition.</t>
        </is>
      </c>
      <c r="D314">
        <f>HYPERLINK("https://www.youtube.com/watch?v=fCllxq6NZbk&amp;t=492s", "Go to time")</f>
        <v/>
      </c>
    </row>
    <row r="315">
      <c r="A315">
        <f>HYPERLINK("https://www.youtube.com/watch?v=fCllxq6NZbk", "Video")</f>
        <v/>
      </c>
      <c r="B315" t="inlineStr">
        <is>
          <t>8:15</t>
        </is>
      </c>
      <c r="C315" t="inlineStr">
        <is>
          <t>And it brings up an extraordinary dilemma
about what it means to be alive.</t>
        </is>
      </c>
      <c r="D315">
        <f>HYPERLINK("https://www.youtube.com/watch?v=fCllxq6NZbk&amp;t=495s", "Go to time")</f>
        <v/>
      </c>
    </row>
    <row r="316">
      <c r="A316">
        <f>HYPERLINK("https://www.youtube.com/watch?v=PnBMdJ5KeHk", "Video")</f>
        <v/>
      </c>
      <c r="B316" t="inlineStr">
        <is>
          <t>0:33</t>
        </is>
      </c>
      <c r="C316" t="inlineStr">
        <is>
          <t>undertake one of the most extraordinary
journeys on this planet.</t>
        </is>
      </c>
      <c r="D316">
        <f>HYPERLINK("https://www.youtube.com/watch?v=PnBMdJ5KeHk&amp;t=33s", "Go to time")</f>
        <v/>
      </c>
    </row>
    <row r="317">
      <c r="A317">
        <f>HYPERLINK("https://www.youtube.com/watch?v=PnBMdJ5KeHk", "Video")</f>
        <v/>
      </c>
      <c r="B317" t="inlineStr">
        <is>
          <t>9:52</t>
        </is>
      </c>
      <c r="C317" t="inlineStr">
        <is>
          <t>But one day, one day, I got to witness
something really extraordinary.</t>
        </is>
      </c>
      <c r="D317">
        <f>HYPERLINK("https://www.youtube.com/watch?v=PnBMdJ5KeHk&amp;t=592s", "Go to time")</f>
        <v/>
      </c>
    </row>
    <row r="318">
      <c r="A318">
        <f>HYPERLINK("https://www.youtube.com/watch?v=I-B_Oa6_eNU", "Video")</f>
        <v/>
      </c>
      <c r="B318" t="inlineStr">
        <is>
          <t>30:13</t>
        </is>
      </c>
      <c r="C318" t="inlineStr">
        <is>
          <t>extraordinary amounts of data that are</t>
        </is>
      </c>
      <c r="D318">
        <f>HYPERLINK("https://www.youtube.com/watch?v=I-B_Oa6_eNU&amp;t=1813s", "Go to time")</f>
        <v/>
      </c>
    </row>
    <row r="319">
      <c r="A319">
        <f>HYPERLINK("https://www.youtube.com/watch?v=73rUjrow5pI", "Video")</f>
        <v/>
      </c>
      <c r="B319" t="inlineStr">
        <is>
          <t>11:15</t>
        </is>
      </c>
      <c r="C319" t="inlineStr">
        <is>
          <t>which is a group of extraordinary
engineers and operators.</t>
        </is>
      </c>
      <c r="D319">
        <f>HYPERLINK("https://www.youtube.com/watch?v=73rUjrow5pI&amp;t=675s", "Go to time")</f>
        <v/>
      </c>
    </row>
    <row r="320">
      <c r="A320">
        <f>HYPERLINK("https://www.youtube.com/watch?v=88d-58tWhGs", "Video")</f>
        <v/>
      </c>
      <c r="B320" t="inlineStr">
        <is>
          <t>4:07</t>
        </is>
      </c>
      <c r="C320" t="inlineStr">
        <is>
          <t>who, working together,
can accomplish the extraordinary.</t>
        </is>
      </c>
      <c r="D320">
        <f>HYPERLINK("https://www.youtube.com/watch?v=88d-58tWhGs&amp;t=247s", "Go to time")</f>
        <v/>
      </c>
    </row>
    <row r="321">
      <c r="A321">
        <f>HYPERLINK("https://www.youtube.com/watch?v=e9hocuNjMqU", "Video")</f>
        <v/>
      </c>
      <c r="B321" t="inlineStr">
        <is>
          <t>1:08</t>
        </is>
      </c>
      <c r="C321" t="inlineStr">
        <is>
          <t>These are all extraordinary feats
of technology and engineering,</t>
        </is>
      </c>
      <c r="D321">
        <f>HYPERLINK("https://www.youtube.com/watch?v=e9hocuNjMqU&amp;t=68s", "Go to time")</f>
        <v/>
      </c>
    </row>
    <row r="322">
      <c r="A322">
        <f>HYPERLINK("https://www.youtube.com/watch?v=ZpT0cw9bmiw", "Video")</f>
        <v/>
      </c>
      <c r="B322" t="inlineStr">
        <is>
          <t>11:48</t>
        </is>
      </c>
      <c r="C322" t="inlineStr">
        <is>
          <t>and the list they came up with
is really extraordinary.</t>
        </is>
      </c>
      <c r="D322">
        <f>HYPERLINK("https://www.youtube.com/watch?v=ZpT0cw9bmiw&amp;t=708s", "Go to time")</f>
        <v/>
      </c>
    </row>
    <row r="323">
      <c r="A323">
        <f>HYPERLINK("https://www.youtube.com/watch?v=rE_SxmltgmA", "Video")</f>
        <v/>
      </c>
      <c r="B323" t="inlineStr">
        <is>
          <t>11:06</t>
        </is>
      </c>
      <c r="C323" t="inlineStr">
        <is>
          <t>"No one can doubt, it's an extraordinary
career path you've had.</t>
        </is>
      </c>
      <c r="D323">
        <f>HYPERLINK("https://www.youtube.com/watch?v=rE_SxmltgmA&amp;t=666s", "Go to time")</f>
        <v/>
      </c>
    </row>
    <row r="324">
      <c r="A324">
        <f>HYPERLINK("https://www.youtube.com/watch?v=gypAjPp6eps", "Video")</f>
        <v/>
      </c>
      <c r="B324" t="inlineStr">
        <is>
          <t>0:12</t>
        </is>
      </c>
      <c r="C324" t="inlineStr">
        <is>
          <t>Extraordinary claims
require extraordinary evidence,</t>
        </is>
      </c>
      <c r="D324">
        <f>HYPERLINK("https://www.youtube.com/watch?v=gypAjPp6eps&amp;t=12s", "Go to time")</f>
        <v/>
      </c>
    </row>
    <row r="325">
      <c r="A325">
        <f>HYPERLINK("https://www.youtube.com/watch?v=gypAjPp6eps", "Video")</f>
        <v/>
      </c>
      <c r="B325" t="inlineStr">
        <is>
          <t>0:35</t>
        </is>
      </c>
      <c r="C325" t="inlineStr">
        <is>
          <t>ordinary people and one of the most
extraordinary stars in our galaxy.</t>
        </is>
      </c>
      <c r="D325">
        <f>HYPERLINK("https://www.youtube.com/watch?v=gypAjPp6eps&amp;t=35s", "Go to time")</f>
        <v/>
      </c>
    </row>
    <row r="326">
      <c r="A326">
        <f>HYPERLINK("https://www.youtube.com/watch?v=gypAjPp6eps", "Video")</f>
        <v/>
      </c>
      <c r="B326" t="inlineStr">
        <is>
          <t>9:09</t>
        </is>
      </c>
      <c r="C326" t="inlineStr">
        <is>
          <t>that this would be
an extraordinary target to pursue.</t>
        </is>
      </c>
      <c r="D326">
        <f>HYPERLINK("https://www.youtube.com/watch?v=gypAjPp6eps&amp;t=549s", "Go to time")</f>
        <v/>
      </c>
    </row>
    <row r="327">
      <c r="A327">
        <f>HYPERLINK("https://www.youtube.com/watch?v=WyprXhvGVYk", "Video")</f>
        <v/>
      </c>
      <c r="B327" t="inlineStr">
        <is>
          <t>0:36</t>
        </is>
      </c>
      <c r="C327" t="inlineStr">
        <is>
          <t>But then, something
extraordinary happened:</t>
        </is>
      </c>
      <c r="D327">
        <f>HYPERLINK("https://www.youtube.com/watch?v=WyprXhvGVYk&amp;t=36s", "Go to time")</f>
        <v/>
      </c>
    </row>
    <row r="328">
      <c r="A328">
        <f>HYPERLINK("https://www.youtube.com/watch?v=hwSNbMW6XGY", "Video")</f>
        <v/>
      </c>
      <c r="B328" t="inlineStr">
        <is>
          <t>10:06</t>
        </is>
      </c>
      <c r="C328" t="inlineStr">
        <is>
          <t>The Auntieverse is about honoring
the memory of extraordinary women</t>
        </is>
      </c>
      <c r="D328">
        <f>HYPERLINK("https://www.youtube.com/watch?v=hwSNbMW6XGY&amp;t=606s", "Go to time")</f>
        <v/>
      </c>
    </row>
    <row r="329">
      <c r="A329">
        <f>HYPERLINK("https://www.youtube.com/watch?v=cenxg8j-Rc0", "Video")</f>
        <v/>
      </c>
      <c r="B329" t="inlineStr">
        <is>
          <t>1:15</t>
        </is>
      </c>
      <c r="C329" t="inlineStr">
        <is>
          <t>It’s an extraordinary trove.</t>
        </is>
      </c>
      <c r="D329">
        <f>HYPERLINK("https://www.youtube.com/watch?v=cenxg8j-Rc0&amp;t=75s", "Go to time")</f>
        <v/>
      </c>
    </row>
    <row r="330">
      <c r="A330">
        <f>HYPERLINK("https://www.youtube.com/watch?v=VJoQj00RZHg", "Video")</f>
        <v/>
      </c>
      <c r="B330" t="inlineStr">
        <is>
          <t>4:42</t>
        </is>
      </c>
      <c r="C330" t="inlineStr">
        <is>
          <t>I was a young Australian woman
doing extraordinary things in London.</t>
        </is>
      </c>
      <c r="D330">
        <f>HYPERLINK("https://www.youtube.com/watch?v=VJoQj00RZHg&amp;t=282s", "Go to time")</f>
        <v/>
      </c>
    </row>
    <row r="331">
      <c r="A331">
        <f>HYPERLINK("https://www.youtube.com/watch?v=VJoQj00RZHg", "Video")</f>
        <v/>
      </c>
      <c r="B331" t="inlineStr">
        <is>
          <t>7:26</t>
        </is>
      </c>
      <c r="C331" t="inlineStr">
        <is>
          <t>to the extraordinary lengths
that the rescuers were prepared to go</t>
        </is>
      </c>
      <c r="D331">
        <f>HYPERLINK("https://www.youtube.com/watch?v=VJoQj00RZHg&amp;t=446s", "Go to time")</f>
        <v/>
      </c>
    </row>
    <row r="332">
      <c r="A332">
        <f>HYPERLINK("https://www.youtube.com/watch?v=y2yka9lyvMA", "Video")</f>
        <v/>
      </c>
      <c r="B332" t="inlineStr">
        <is>
          <t>6:56</t>
        </is>
      </c>
      <c r="C332" t="inlineStr">
        <is>
          <t>can do something extraordinary.</t>
        </is>
      </c>
      <c r="D332">
        <f>HYPERLINK("https://www.youtube.com/watch?v=y2yka9lyvMA&amp;t=416s", "Go to time")</f>
        <v/>
      </c>
    </row>
    <row r="333">
      <c r="A333">
        <f>HYPERLINK("https://www.youtube.com/watch?v=lrUQn26zp_c", "Video")</f>
        <v/>
      </c>
      <c r="B333" t="inlineStr">
        <is>
          <t>5:02</t>
        </is>
      </c>
      <c r="C333" t="inlineStr">
        <is>
          <t>Now what made Córdoba so extraordinary</t>
        </is>
      </c>
      <c r="D333">
        <f>HYPERLINK("https://www.youtube.com/watch?v=lrUQn26zp_c&amp;t=302s", "Go to time")</f>
        <v/>
      </c>
    </row>
    <row r="334">
      <c r="A334">
        <f>HYPERLINK("https://www.youtube.com/watch?v=6pGC4j0d1Fc", "Video")</f>
        <v/>
      </c>
      <c r="B334" t="inlineStr">
        <is>
          <t>0:11</t>
        </is>
      </c>
      <c r="C334" t="inlineStr">
        <is>
          <t>because they come up with the most
extraordinary and incredible solutions</t>
        </is>
      </c>
      <c r="D334">
        <f>HYPERLINK("https://www.youtube.com/watch?v=6pGC4j0d1Fc&amp;t=11s", "Go to time")</f>
        <v/>
      </c>
    </row>
    <row r="335">
      <c r="A335">
        <f>HYPERLINK("https://www.youtube.com/watch?v=6pGC4j0d1Fc", "Video")</f>
        <v/>
      </c>
      <c r="B335" t="inlineStr">
        <is>
          <t>0:48</t>
        </is>
      </c>
      <c r="C335" t="inlineStr">
        <is>
          <t>about one of nature's
most extraordinary engineers</t>
        </is>
      </c>
      <c r="D335">
        <f>HYPERLINK("https://www.youtube.com/watch?v=6pGC4j0d1Fc&amp;t=48s", "Go to time")</f>
        <v/>
      </c>
    </row>
    <row r="336">
      <c r="A336">
        <f>HYPERLINK("https://www.youtube.com/watch?v=Pl8OlkkwRpc", "Video")</f>
        <v/>
      </c>
      <c r="B336" t="inlineStr">
        <is>
          <t>7:33</t>
        </is>
      </c>
      <c r="C336" t="inlineStr">
        <is>
          <t>and this blockchain
has some extraordinary capabilities.</t>
        </is>
      </c>
      <c r="D336">
        <f>HYPERLINK("https://www.youtube.com/watch?v=Pl8OlkkwRpc&amp;t=453s", "Go to time")</f>
        <v/>
      </c>
    </row>
    <row r="337">
      <c r="A337">
        <f>HYPERLINK("https://www.youtube.com/watch?v=lpCPRE3oSTE", "Video")</f>
        <v/>
      </c>
      <c r="B337" t="inlineStr">
        <is>
          <t>9:48</t>
        </is>
      </c>
      <c r="C337" t="inlineStr">
        <is>
          <t>Ordinary people started to do
extraordinary things.</t>
        </is>
      </c>
      <c r="D337">
        <f>HYPERLINK("https://www.youtube.com/watch?v=lpCPRE3oSTE&amp;t=588s", "Go to time")</f>
        <v/>
      </c>
    </row>
    <row r="338">
      <c r="A338">
        <f>HYPERLINK("https://www.youtube.com/watch?v=CBSkV8sgUQ0", "Video")</f>
        <v/>
      </c>
      <c r="B338" t="inlineStr">
        <is>
          <t>1:36</t>
        </is>
      </c>
      <c r="C338" t="inlineStr">
        <is>
          <t>extraordinary outcomes that we've seen</t>
        </is>
      </c>
      <c r="D338">
        <f>HYPERLINK("https://www.youtube.com/watch?v=CBSkV8sgUQ0&amp;t=96s", "Go to time")</f>
        <v/>
      </c>
    </row>
    <row r="339">
      <c r="A339">
        <f>HYPERLINK("https://www.youtube.com/watch?v=CBSkV8sgUQ0", "Video")</f>
        <v/>
      </c>
      <c r="B339" t="inlineStr">
        <is>
          <t>1:41</t>
        </is>
      </c>
      <c r="C339" t="inlineStr">
        <is>
          <t>extraordinary things uh</t>
        </is>
      </c>
      <c r="D339">
        <f>HYPERLINK("https://www.youtube.com/watch?v=CBSkV8sgUQ0&amp;t=101s", "Go to time")</f>
        <v/>
      </c>
    </row>
    <row r="340">
      <c r="A340">
        <f>HYPERLINK("https://www.youtube.com/watch?v=8IGZ_M0OOmA", "Video")</f>
        <v/>
      </c>
      <c r="B340" t="inlineStr">
        <is>
          <t>65:56</t>
        </is>
      </c>
      <c r="C340" t="inlineStr">
        <is>
          <t>Thank you to each of you
for extraordinary eloquence.</t>
        </is>
      </c>
      <c r="D340">
        <f>HYPERLINK("https://www.youtube.com/watch?v=8IGZ_M0OOmA&amp;t=3956s", "Go to time")</f>
        <v/>
      </c>
    </row>
    <row r="341">
      <c r="A341">
        <f>HYPERLINK("https://www.youtube.com/watch?v=8IGZ_M0OOmA", "Video")</f>
        <v/>
      </c>
      <c r="B341" t="inlineStr">
        <is>
          <t>66:20</t>
        </is>
      </c>
      <c r="C341" t="inlineStr">
        <is>
          <t>your extraordinary voices.</t>
        </is>
      </c>
      <c r="D341">
        <f>HYPERLINK("https://www.youtube.com/watch?v=8IGZ_M0OOmA&amp;t=3980s", "Go to time")</f>
        <v/>
      </c>
    </row>
    <row r="342">
      <c r="A342">
        <f>HYPERLINK("https://www.youtube.com/watch?v=oNBvC25bxQU", "Video")</f>
        <v/>
      </c>
      <c r="B342" t="inlineStr">
        <is>
          <t>0:39</t>
        </is>
      </c>
      <c r="C342" t="inlineStr">
        <is>
          <t>because we have with us
just an extraordinary author,</t>
        </is>
      </c>
      <c r="D342">
        <f>HYPERLINK("https://www.youtube.com/watch?v=oNBvC25bxQU&amp;t=39s", "Go to time")</f>
        <v/>
      </c>
    </row>
    <row r="343">
      <c r="A343">
        <f>HYPERLINK("https://www.youtube.com/watch?v=oNBvC25bxQU", "Video")</f>
        <v/>
      </c>
      <c r="B343" t="inlineStr">
        <is>
          <t>0:44</t>
        </is>
      </c>
      <c r="C343" t="inlineStr">
        <is>
          <t>an extraordinary mind,</t>
        </is>
      </c>
      <c r="D343">
        <f>HYPERLINK("https://www.youtube.com/watch?v=oNBvC25bxQU&amp;t=44s", "Go to time")</f>
        <v/>
      </c>
    </row>
    <row r="344">
      <c r="A344">
        <f>HYPERLINK("https://www.youtube.com/watch?v=oNBvC25bxQU", "Video")</f>
        <v/>
      </c>
      <c r="B344" t="inlineStr">
        <is>
          <t>1:25</t>
        </is>
      </c>
      <c r="C344" t="inlineStr">
        <is>
          <t>She's really extraordinary in doing that.</t>
        </is>
      </c>
      <c r="D344">
        <f>HYPERLINK("https://www.youtube.com/watch?v=oNBvC25bxQU&amp;t=85s", "Go to time")</f>
        <v/>
      </c>
    </row>
    <row r="345">
      <c r="A345">
        <f>HYPERLINK("https://www.youtube.com/watch?v=oNBvC25bxQU", "Video")</f>
        <v/>
      </c>
      <c r="B345" t="inlineStr">
        <is>
          <t>22:26</t>
        </is>
      </c>
      <c r="C345" t="inlineStr">
        <is>
          <t>There's this extraordinary woman who wrote
a book called "Here If I Need You,"</t>
        </is>
      </c>
      <c r="D345">
        <f>HYPERLINK("https://www.youtube.com/watch?v=oNBvC25bxQU&amp;t=1346s", "Go to time")</f>
        <v/>
      </c>
    </row>
    <row r="346">
      <c r="A346">
        <f>HYPERLINK("https://www.youtube.com/watch?v=oNBvC25bxQU", "Video")</f>
        <v/>
      </c>
      <c r="B346" t="inlineStr">
        <is>
          <t>26:26</t>
        </is>
      </c>
      <c r="C346" t="inlineStr">
        <is>
          <t>and I found that an extraordinary
experience personally, to be sure.</t>
        </is>
      </c>
      <c r="D346">
        <f>HYPERLINK("https://www.youtube.com/watch?v=oNBvC25bxQU&amp;t=1586s", "Go to time")</f>
        <v/>
      </c>
    </row>
    <row r="347">
      <c r="A347">
        <f>HYPERLINK("https://www.youtube.com/watch?v=oNBvC25bxQU", "Video")</f>
        <v/>
      </c>
      <c r="B347" t="inlineStr">
        <is>
          <t>42:59</t>
        </is>
      </c>
      <c r="C347" t="inlineStr">
        <is>
          <t>who are in extraordinary
suffering right now is not enough.</t>
        </is>
      </c>
      <c r="D347">
        <f>HYPERLINK("https://www.youtube.com/watch?v=oNBvC25bxQU&amp;t=2579s", "Go to time")</f>
        <v/>
      </c>
    </row>
    <row r="348">
      <c r="A348">
        <f>HYPERLINK("https://www.youtube.com/watch?v=oNBvC25bxQU", "Video")</f>
        <v/>
      </c>
      <c r="B348" t="inlineStr">
        <is>
          <t>49:31</t>
        </is>
      </c>
      <c r="C348" t="inlineStr">
        <is>
          <t>CA: You're an extraordinary storyteller</t>
        </is>
      </c>
      <c r="D348">
        <f>HYPERLINK("https://www.youtube.com/watch?v=oNBvC25bxQU&amp;t=2971s", "Go to time")</f>
        <v/>
      </c>
    </row>
    <row r="349">
      <c r="A349">
        <f>HYPERLINK("https://www.youtube.com/watch?v=5z_krRwSyt8", "Video")</f>
        <v/>
      </c>
      <c r="B349" t="inlineStr">
        <is>
          <t>0:18</t>
        </is>
      </c>
      <c r="C349" t="inlineStr">
        <is>
          <t>And while we've made an extraordinary
amount of progress in this</t>
        </is>
      </c>
      <c r="D349">
        <f>HYPERLINK("https://www.youtube.com/watch?v=5z_krRwSyt8&amp;t=18s", "Go to time")</f>
        <v/>
      </c>
    </row>
    <row r="350">
      <c r="A350">
        <f>HYPERLINK("https://www.youtube.com/watch?v=JWRqI2ZRHWQ", "Video")</f>
        <v/>
      </c>
      <c r="B350" t="inlineStr">
        <is>
          <t>11:07</t>
        </is>
      </c>
      <c r="C350" t="inlineStr">
        <is>
          <t>extraordinary health care workers who</t>
        </is>
      </c>
      <c r="D350">
        <f>HYPERLINK("https://www.youtube.com/watch?v=JWRqI2ZRHWQ&amp;t=667s", "Go to time")</f>
        <v/>
      </c>
    </row>
    <row r="351">
      <c r="A351">
        <f>HYPERLINK("https://www.youtube.com/watch?v=r9Zz4hYuGdw", "Video")</f>
        <v/>
      </c>
      <c r="B351" t="inlineStr">
        <is>
          <t>4:45</t>
        </is>
      </c>
      <c r="C351" t="inlineStr">
        <is>
          <t>In some cases, religion drives
many Africans to extraordinary length:</t>
        </is>
      </c>
      <c r="D351">
        <f>HYPERLINK("https://www.youtube.com/watch?v=r9Zz4hYuGdw&amp;t=285s", "Go to time")</f>
        <v/>
      </c>
    </row>
    <row r="352">
      <c r="A352">
        <f>HYPERLINK("https://www.youtube.com/watch?v=ORthzIOEf30", "Video")</f>
        <v/>
      </c>
      <c r="B352" t="inlineStr">
        <is>
          <t>11:11</t>
        </is>
      </c>
      <c r="C352" t="inlineStr">
        <is>
          <t>and out of this come extraordinary
examples of human change.</t>
        </is>
      </c>
      <c r="D352">
        <f>HYPERLINK("https://www.youtube.com/watch?v=ORthzIOEf30&amp;t=671s", "Go to time")</f>
        <v/>
      </c>
    </row>
    <row r="353">
      <c r="A353">
        <f>HYPERLINK("https://www.youtube.com/watch?v=ORthzIOEf30", "Video")</f>
        <v/>
      </c>
      <c r="B353" t="inlineStr">
        <is>
          <t>12:26</t>
        </is>
      </c>
      <c r="C353" t="inlineStr">
        <is>
          <t>Sometimes, extraordinary change
could happen in just hours.</t>
        </is>
      </c>
      <c r="D353">
        <f>HYPERLINK("https://www.youtube.com/watch?v=ORthzIOEf30&amp;t=746s", "Go to time")</f>
        <v/>
      </c>
    </row>
    <row r="354">
      <c r="A354">
        <f>HYPERLINK("https://www.youtube.com/watch?v=ORthzIOEf30", "Video")</f>
        <v/>
      </c>
      <c r="B354" t="inlineStr">
        <is>
          <t>15:02</t>
        </is>
      </c>
      <c r="C354" t="inlineStr">
        <is>
          <t>Those who don't study the history
of extraordinary human change,</t>
        </is>
      </c>
      <c r="D354">
        <f>HYPERLINK("https://www.youtube.com/watch?v=ORthzIOEf30&amp;t=902s", "Go to time")</f>
        <v/>
      </c>
    </row>
    <row r="355">
      <c r="A355">
        <f>HYPERLINK("https://www.youtube.com/watch?v=nOHbn8Q1fBM", "Video")</f>
        <v/>
      </c>
      <c r="B355" t="inlineStr">
        <is>
          <t>2:10</t>
        </is>
      </c>
      <c r="C355" t="inlineStr">
        <is>
          <t>that Jenna is extraordinary.</t>
        </is>
      </c>
      <c r="D355">
        <f>HYPERLINK("https://www.youtube.com/watch?v=nOHbn8Q1fBM&amp;t=130s", "Go to time")</f>
        <v/>
      </c>
    </row>
    <row r="356">
      <c r="A356">
        <f>HYPERLINK("https://www.youtube.com/watch?v=BrnZMrjsf6w", "Video")</f>
        <v/>
      </c>
      <c r="B356" t="inlineStr">
        <is>
          <t>1:32</t>
        </is>
      </c>
      <c r="C356" t="inlineStr">
        <is>
          <t>full of extraordinary ecosystems,</t>
        </is>
      </c>
      <c r="D356">
        <f>HYPERLINK("https://www.youtube.com/watch?v=BrnZMrjsf6w&amp;t=92s", "Go to time")</f>
        <v/>
      </c>
    </row>
    <row r="357">
      <c r="A357">
        <f>HYPERLINK("https://www.youtube.com/watch?v=BrnZMrjsf6w", "Video")</f>
        <v/>
      </c>
      <c r="B357" t="inlineStr">
        <is>
          <t>4:24</t>
        </is>
      </c>
      <c r="C357" t="inlineStr">
        <is>
          <t>there was this extraordinary
phrase in the rules</t>
        </is>
      </c>
      <c r="D357">
        <f>HYPERLINK("https://www.youtube.com/watch?v=BrnZMrjsf6w&amp;t=264s", "Go to time")</f>
        <v/>
      </c>
    </row>
    <row r="358">
      <c r="A358">
        <f>HYPERLINK("https://www.youtube.com/watch?v=wQmBsbt9blg", "Video")</f>
        <v/>
      </c>
      <c r="B358" t="inlineStr">
        <is>
          <t>15:51</t>
        </is>
      </c>
      <c r="C358" t="inlineStr">
        <is>
          <t>the support for Israel is extraordinary.</t>
        </is>
      </c>
      <c r="D358">
        <f>HYPERLINK("https://www.youtube.com/watch?v=wQmBsbt9blg&amp;t=951s", "Go to time")</f>
        <v/>
      </c>
    </row>
    <row r="359">
      <c r="A359">
        <f>HYPERLINK("https://www.youtube.com/watch?v=wQmBsbt9blg", "Video")</f>
        <v/>
      </c>
      <c r="B359" t="inlineStr">
        <is>
          <t>18:26</t>
        </is>
      </c>
      <c r="C359" t="inlineStr">
        <is>
          <t>The Americans have extraordinary
strength and resilience</t>
        </is>
      </c>
      <c r="D359">
        <f>HYPERLINK("https://www.youtube.com/watch?v=wQmBsbt9blg&amp;t=1106s", "Go to time")</f>
        <v/>
      </c>
    </row>
    <row r="360">
      <c r="A360">
        <f>HYPERLINK("https://www.youtube.com/watch?v=ag33QJmknXM", "Video")</f>
        <v/>
      </c>
      <c r="B360" t="inlineStr">
        <is>
          <t>6:32</t>
        </is>
      </c>
      <c r="C360" t="inlineStr">
        <is>
          <t>what am I going to do
with this extraordinary group of people?</t>
        </is>
      </c>
      <c r="D360">
        <f>HYPERLINK("https://www.youtube.com/watch?v=ag33QJmknXM&amp;t=392s", "Go to time")</f>
        <v/>
      </c>
    </row>
    <row r="361">
      <c r="A361">
        <f>HYPERLINK("https://www.youtube.com/watch?v=P1sbSJK1LiI", "Video")</f>
        <v/>
      </c>
      <c r="B361" t="inlineStr">
        <is>
          <t>0:30</t>
        </is>
      </c>
      <c r="C361" t="inlineStr">
        <is>
          <t>"It takes extraordinary evidence
for extraordinary claims."</t>
        </is>
      </c>
      <c r="D361">
        <f>HYPERLINK("https://www.youtube.com/watch?v=P1sbSJK1LiI&amp;t=30s", "Go to time")</f>
        <v/>
      </c>
    </row>
    <row r="362">
      <c r="A362">
        <f>HYPERLINK("https://www.youtube.com/watch?v=wlR1ojoiue0", "Video")</f>
        <v/>
      </c>
      <c r="B362" t="inlineStr">
        <is>
          <t>3:08</t>
        </is>
      </c>
      <c r="C362" t="inlineStr">
        <is>
          <t>Think about how extraordinary this is.</t>
        </is>
      </c>
      <c r="D362">
        <f>HYPERLINK("https://www.youtube.com/watch?v=wlR1ojoiue0&amp;t=188s", "Go to time")</f>
        <v/>
      </c>
    </row>
    <row r="363">
      <c r="A363">
        <f>HYPERLINK("https://www.youtube.com/watch?v=QTau-xHsz80", "Video")</f>
        <v/>
      </c>
      <c r="B363" t="inlineStr">
        <is>
          <t>4:29</t>
        </is>
      </c>
      <c r="C363" t="inlineStr">
        <is>
          <t>We have thus far assembled
over 250 extraordinary leaders</t>
        </is>
      </c>
      <c r="D363">
        <f>HYPERLINK("https://www.youtube.com/watch?v=QTau-xHsz80&amp;t=269s", "Go to time")</f>
        <v/>
      </c>
    </row>
    <row r="364">
      <c r="A364">
        <f>HYPERLINK("https://www.youtube.com/watch?v=hBJo_qRDnw8", "Video")</f>
        <v/>
      </c>
      <c r="B364" t="inlineStr">
        <is>
          <t>20:09</t>
        </is>
      </c>
      <c r="C364" t="inlineStr">
        <is>
          <t>CA: Well, I think their leadership
has been extraordinary.</t>
        </is>
      </c>
      <c r="D364">
        <f>HYPERLINK("https://www.youtube.com/watch?v=hBJo_qRDnw8&amp;t=1209s", "Go to time")</f>
        <v/>
      </c>
    </row>
    <row r="365">
      <c r="A365">
        <f>HYPERLINK("https://www.youtube.com/watch?v=61hRq0D8Zcs", "Video")</f>
        <v/>
      </c>
      <c r="B365" t="inlineStr">
        <is>
          <t>1:33</t>
        </is>
      </c>
      <c r="C365" t="inlineStr">
        <is>
          <t>We've clearly inherited
extraordinary legacies</t>
        </is>
      </c>
      <c r="D365">
        <f>HYPERLINK("https://www.youtube.com/watch?v=61hRq0D8Zcs&amp;t=93s", "Go to time")</f>
        <v/>
      </c>
    </row>
    <row r="366">
      <c r="A366">
        <f>HYPERLINK("https://www.youtube.com/watch?v=k0Fx6igxRv8", "Video")</f>
        <v/>
      </c>
      <c r="B366" t="inlineStr">
        <is>
          <t>15:08</t>
        </is>
      </c>
      <c r="C366" t="inlineStr">
        <is>
          <t>is extraordinary and is across the board.</t>
        </is>
      </c>
      <c r="D366">
        <f>HYPERLINK("https://www.youtube.com/watch?v=k0Fx6igxRv8&amp;t=908s", "Go to time")</f>
        <v/>
      </c>
    </row>
    <row r="367">
      <c r="A367">
        <f>HYPERLINK("https://www.youtube.com/watch?v=k0Fx6igxRv8", "Video")</f>
        <v/>
      </c>
      <c r="B367" t="inlineStr">
        <is>
          <t>40:55</t>
        </is>
      </c>
      <c r="C367" t="inlineStr">
        <is>
          <t>and the extraordinary hardship</t>
        </is>
      </c>
      <c r="D367">
        <f>HYPERLINK("https://www.youtube.com/watch?v=k0Fx6igxRv8&amp;t=2455s", "Go to time")</f>
        <v/>
      </c>
    </row>
    <row r="368">
      <c r="A368">
        <f>HYPERLINK("https://www.youtube.com/watch?v=k0Fx6igxRv8", "Video")</f>
        <v/>
      </c>
      <c r="B368" t="inlineStr">
        <is>
          <t>48:53</t>
        </is>
      </c>
      <c r="C368" t="inlineStr">
        <is>
          <t>compared to the extraordinary leadership
that he has displayed to all of us</t>
        </is>
      </c>
      <c r="D368">
        <f>HYPERLINK("https://www.youtube.com/watch?v=k0Fx6igxRv8&amp;t=2933s", "Go to time")</f>
        <v/>
      </c>
    </row>
    <row r="369">
      <c r="A369">
        <f>HYPERLINK("https://www.youtube.com/watch?v=k5jEkTm5GIU", "Video")</f>
        <v/>
      </c>
      <c r="B369" t="inlineStr">
        <is>
          <t>2:16</t>
        </is>
      </c>
      <c r="C369" t="inlineStr">
        <is>
          <t>also introduces extraordinary risks.</t>
        </is>
      </c>
      <c r="D369">
        <f>HYPERLINK("https://www.youtube.com/watch?v=k5jEkTm5GIU&amp;t=136s", "Go to time")</f>
        <v/>
      </c>
    </row>
    <row r="370">
      <c r="A370">
        <f>HYPERLINK("https://www.youtube.com/watch?v=k5jEkTm5GIU", "Video")</f>
        <v/>
      </c>
      <c r="B370" t="inlineStr">
        <is>
          <t>4:56</t>
        </is>
      </c>
      <c r="C370" t="inlineStr">
        <is>
          <t>While implanted neurotechnology advances
have been extraordinary,</t>
        </is>
      </c>
      <c r="D370">
        <f>HYPERLINK("https://www.youtube.com/watch?v=k5jEkTm5GIU&amp;t=296s", "Go to time")</f>
        <v/>
      </c>
    </row>
    <row r="371">
      <c r="A371">
        <f>HYPERLINK("https://www.youtube.com/watch?v=dDZoGcQVjJg", "Video")</f>
        <v/>
      </c>
      <c r="B371" t="inlineStr">
        <is>
          <t>5:39</t>
        </is>
      </c>
      <c r="C371" t="inlineStr">
        <is>
          <t>So the language of musical harmony
is an absolutely extraordinary one.</t>
        </is>
      </c>
      <c r="D371">
        <f>HYPERLINK("https://www.youtube.com/watch?v=dDZoGcQVjJg&amp;t=339s", "Go to time")</f>
        <v/>
      </c>
    </row>
    <row r="372">
      <c r="A372">
        <f>HYPERLINK("https://www.youtube.com/watch?v=rFpDK2KhAgw", "Video")</f>
        <v/>
      </c>
      <c r="B372" t="inlineStr">
        <is>
          <t>7:48</t>
        </is>
      </c>
      <c r="C372" t="inlineStr">
        <is>
          <t>people go to extraordinary lengths
not to interact at all.</t>
        </is>
      </c>
      <c r="D372">
        <f>HYPERLINK("https://www.youtube.com/watch?v=rFpDK2KhAgw&amp;t=468s", "Go to time")</f>
        <v/>
      </c>
    </row>
    <row r="373">
      <c r="A373">
        <f>HYPERLINK("https://www.youtube.com/watch?v=ODLg_00f9BE", "Video")</f>
        <v/>
      </c>
      <c r="B373" t="inlineStr">
        <is>
          <t>8:31</t>
        </is>
      </c>
      <c r="C373" t="inlineStr">
        <is>
          <t>you suddenly find yourself
with some extraordinary allies.</t>
        </is>
      </c>
      <c r="D373">
        <f>HYPERLINK("https://www.youtube.com/watch?v=ODLg_00f9BE&amp;t=511s", "Go to time")</f>
        <v/>
      </c>
    </row>
    <row r="374">
      <c r="A374">
        <f>HYPERLINK("https://www.youtube.com/watch?v=rfA1ThekjGM", "Video")</f>
        <v/>
      </c>
      <c r="B374" t="inlineStr">
        <is>
          <t>12:17</t>
        </is>
      </c>
      <c r="C374" t="inlineStr">
        <is>
          <t>smartest and most extraordinary
kids in the world, of course.</t>
        </is>
      </c>
      <c r="D374">
        <f>HYPERLINK("https://www.youtube.com/watch?v=rfA1ThekjGM&amp;t=737s", "Go to time")</f>
        <v/>
      </c>
    </row>
    <row r="375">
      <c r="A375">
        <f>HYPERLINK("https://www.youtube.com/watch?v=jTVWtrMleI0", "Video")</f>
        <v/>
      </c>
      <c r="B375" t="inlineStr">
        <is>
          <t>1:12</t>
        </is>
      </c>
      <c r="C375" t="inlineStr">
        <is>
          <t>MWE: I had extraordinary parents.
I was so lucky.</t>
        </is>
      </c>
      <c r="D375">
        <f>HYPERLINK("https://www.youtube.com/watch?v=jTVWtrMleI0&amp;t=72s", "Go to time")</f>
        <v/>
      </c>
    </row>
    <row r="376">
      <c r="A376">
        <f>HYPERLINK("https://www.youtube.com/watch?v=TiyBdAvnLCw", "Video")</f>
        <v/>
      </c>
      <c r="B376" t="inlineStr">
        <is>
          <t>12:11</t>
        </is>
      </c>
      <c r="C376" t="inlineStr">
        <is>
          <t>and elect leaders who can deliver
on democracy's extraordinary potential.</t>
        </is>
      </c>
      <c r="D376">
        <f>HYPERLINK("https://www.youtube.com/watch?v=TiyBdAvnLCw&amp;t=731s", "Go to time")</f>
        <v/>
      </c>
    </row>
    <row r="377">
      <c r="A377">
        <f>HYPERLINK("https://www.youtube.com/watch?v=ogeGJS0GEF4", "Video")</f>
        <v/>
      </c>
      <c r="B377" t="inlineStr">
        <is>
          <t>6:22</t>
        </is>
      </c>
      <c r="C377" t="inlineStr">
        <is>
          <t>So extraordinary variations,
and surprising to some,</t>
        </is>
      </c>
      <c r="D377">
        <f>HYPERLINK("https://www.youtube.com/watch?v=ogeGJS0GEF4&amp;t=382s", "Go to time")</f>
        <v/>
      </c>
    </row>
    <row r="378">
      <c r="A378">
        <f>HYPERLINK("https://www.youtube.com/watch?v=uq-6T6TAu74", "Video")</f>
        <v/>
      </c>
      <c r="B378" t="inlineStr">
        <is>
          <t>3:09</t>
        </is>
      </c>
      <c r="C378" t="inlineStr">
        <is>
          <t>requires exploring the roots
of extraordinary acts of altruism,</t>
        </is>
      </c>
      <c r="D378">
        <f>HYPERLINK("https://www.youtube.com/watch?v=uq-6T6TAu74&amp;t=189s", "Go to time")</f>
        <v/>
      </c>
    </row>
    <row r="379">
      <c r="A379">
        <f>HYPERLINK("https://www.youtube.com/watch?v=uq-6T6TAu74", "Video")</f>
        <v/>
      </c>
      <c r="B379" t="inlineStr">
        <is>
          <t>6:02</t>
        </is>
      </c>
      <c r="C379" t="inlineStr">
        <is>
          <t>could extraordinary altruism,</t>
        </is>
      </c>
      <c r="D379">
        <f>HYPERLINK("https://www.youtube.com/watch?v=uq-6T6TAu74&amp;t=362s", "Go to time")</f>
        <v/>
      </c>
    </row>
    <row r="380">
      <c r="A380">
        <f>HYPERLINK("https://www.youtube.com/watch?v=uq-6T6TAu74", "Video")</f>
        <v/>
      </c>
      <c r="B380" t="inlineStr">
        <is>
          <t>6:30</t>
        </is>
      </c>
      <c r="C380" t="inlineStr">
        <is>
          <t>by testing a population
of truly extraordinary altruists.</t>
        </is>
      </c>
      <c r="D380">
        <f>HYPERLINK("https://www.youtube.com/watch?v=uq-6T6TAu74&amp;t=390s", "Go to time")</f>
        <v/>
      </c>
    </row>
    <row r="381">
      <c r="A381">
        <f>HYPERLINK("https://www.youtube.com/watch?v=uq-6T6TAu74", "Video")</f>
        <v/>
      </c>
      <c r="B381" t="inlineStr">
        <is>
          <t>6:53</t>
        </is>
      </c>
      <c r="C381" t="inlineStr">
        <is>
          <t>that the brains of these
extraordinary altruists</t>
        </is>
      </c>
      <c r="D381">
        <f>HYPERLINK("https://www.youtube.com/watch?v=uq-6T6TAu74&amp;t=413s", "Go to time")</f>
        <v/>
      </c>
    </row>
    <row r="382">
      <c r="A382">
        <f>HYPERLINK("https://www.youtube.com/watch?v=uq-6T6TAu74", "Video")</f>
        <v/>
      </c>
      <c r="B382" t="inlineStr">
        <is>
          <t>7:34</t>
        </is>
      </c>
      <c r="C382" t="inlineStr">
        <is>
          <t>But I should add that what makes
extraordinary altruists so different</t>
        </is>
      </c>
      <c r="D382">
        <f>HYPERLINK("https://www.youtube.com/watch?v=uq-6T6TAu74&amp;t=454s", "Go to time")</f>
        <v/>
      </c>
    </row>
    <row r="383">
      <c r="A383">
        <f>HYPERLINK("https://www.youtube.com/watch?v=uq-6T6TAu74", "Video")</f>
        <v/>
      </c>
      <c r="B383" t="inlineStr">
        <is>
          <t>7:54</t>
        </is>
      </c>
      <c r="C383" t="inlineStr">
        <is>
          <t>is not extraordinary.</t>
        </is>
      </c>
      <c r="D383">
        <f>HYPERLINK("https://www.youtube.com/watch?v=uq-6T6TAu74&amp;t=474s", "Go to time")</f>
        <v/>
      </c>
    </row>
    <row r="384">
      <c r="A384">
        <f>HYPERLINK("https://www.youtube.com/watch?v=uq-6T6TAu74", "Video")</f>
        <v/>
      </c>
      <c r="B384" t="inlineStr">
        <is>
          <t>7:58</t>
        </is>
      </c>
      <c r="C384" t="inlineStr">
        <is>
          <t>Truly extraordinary altruists' compassion
extends way beyond that circle,</t>
        </is>
      </c>
      <c r="D384">
        <f>HYPERLINK("https://www.youtube.com/watch?v=uq-6T6TAu74&amp;t=478s", "Go to time")</f>
        <v/>
      </c>
    </row>
    <row r="385">
      <c r="A385">
        <f>HYPERLINK("https://www.youtube.com/watch?v=uq-6T6TAu74", "Video")</f>
        <v/>
      </c>
      <c r="B385" t="inlineStr">
        <is>
          <t>9:49</t>
        </is>
      </c>
      <c r="C385" t="inlineStr">
        <is>
          <t>And I think that this is what really
distinguishes extraordinary altruists</t>
        </is>
      </c>
      <c r="D385">
        <f>HYPERLINK("https://www.youtube.com/watch?v=uq-6T6TAu74&amp;t=589s", "Go to time")</f>
        <v/>
      </c>
    </row>
    <row r="386">
      <c r="A386">
        <f>HYPERLINK("https://www.youtube.com/watch?v=gyCxZaBboDU", "Video")</f>
        <v/>
      </c>
      <c r="B386" t="inlineStr">
        <is>
          <t>3:09</t>
        </is>
      </c>
      <c r="C386" t="inlineStr">
        <is>
          <t>For me, the internet had become
an endless library of the extraordinary.</t>
        </is>
      </c>
      <c r="D386">
        <f>HYPERLINK("https://www.youtube.com/watch?v=gyCxZaBboDU&amp;t=189s", "Go to time")</f>
        <v/>
      </c>
    </row>
    <row r="387">
      <c r="A387">
        <f>HYPERLINK("https://www.youtube.com/watch?v=gyCxZaBboDU", "Video")</f>
        <v/>
      </c>
      <c r="B387" t="inlineStr">
        <is>
          <t>9:38</t>
        </is>
      </c>
      <c r="C387" t="inlineStr">
        <is>
          <t>Since then, I've had
this extraordinary career</t>
        </is>
      </c>
      <c r="D387">
        <f>HYPERLINK("https://www.youtube.com/watch?v=gyCxZaBboDU&amp;t=578s", "Go to time")</f>
        <v/>
      </c>
    </row>
    <row r="388">
      <c r="A388">
        <f>HYPERLINK("https://www.youtube.com/watch?v=C_78DM8fG6E", "Video")</f>
        <v/>
      </c>
      <c r="B388" t="inlineStr">
        <is>
          <t>29:18</t>
        </is>
      </c>
      <c r="C388" t="inlineStr">
        <is>
          <t>is that we have birthed
this extraordinary child</t>
        </is>
      </c>
      <c r="D388">
        <f>HYPERLINK("https://www.youtube.com/watch?v=C_78DM8fG6E&amp;t=1758s", "Go to time")</f>
        <v/>
      </c>
    </row>
    <row r="389">
      <c r="A389">
        <f>HYPERLINK("https://www.youtube.com/watch?v=bHgfcA6Vy24", "Video")</f>
        <v/>
      </c>
      <c r="B389" t="inlineStr">
        <is>
          <t>9:38</t>
        </is>
      </c>
      <c r="C389" t="inlineStr">
        <is>
          <t>I swear my life has been extraordinary.</t>
        </is>
      </c>
      <c r="D389">
        <f>HYPERLINK("https://www.youtube.com/watch?v=bHgfcA6Vy24&amp;t=578s", "Go to time")</f>
        <v/>
      </c>
    </row>
    <row r="390">
      <c r="A390">
        <f>HYPERLINK("https://www.youtube.com/watch?v=x5mAqRx62rk", "Video")</f>
        <v/>
      </c>
      <c r="B390" t="inlineStr">
        <is>
          <t>15:35</t>
        </is>
      </c>
      <c r="C390" t="inlineStr">
        <is>
          <t>and the countless extraordinary
acts of kindness</t>
        </is>
      </c>
      <c r="D390">
        <f>HYPERLINK("https://www.youtube.com/watch?v=x5mAqRx62rk&amp;t=935s", "Go to time")</f>
        <v/>
      </c>
    </row>
    <row r="391">
      <c r="A391">
        <f>HYPERLINK("https://www.youtube.com/watch?v=gMsQO5u7-NQ", "Video")</f>
        <v/>
      </c>
      <c r="B391" t="inlineStr">
        <is>
          <t>0:27</t>
        </is>
      </c>
      <c r="C391" t="inlineStr">
        <is>
          <t>The desktop paved the way
for extraordinary interconnectedness,</t>
        </is>
      </c>
      <c r="D391">
        <f>HYPERLINK("https://www.youtube.com/watch?v=gMsQO5u7-NQ&amp;t=27s", "Go to time")</f>
        <v/>
      </c>
    </row>
    <row r="392">
      <c r="A392">
        <f>HYPERLINK("https://www.youtube.com/watch?v=Ds_rzoyyfF0", "Video")</f>
        <v/>
      </c>
      <c r="B392" t="inlineStr">
        <is>
          <t>7:33</t>
        </is>
      </c>
      <c r="C392" t="inlineStr">
        <is>
          <t>and building these extraordinary
architectures with extreme diversity.</t>
        </is>
      </c>
      <c r="D392">
        <f>HYPERLINK("https://www.youtube.com/watch?v=Ds_rzoyyfF0&amp;t=453s", "Go to time")</f>
        <v/>
      </c>
    </row>
    <row r="393">
      <c r="A393">
        <f>HYPERLINK("https://www.youtube.com/watch?v=XgpdInYDs-U", "Video")</f>
        <v/>
      </c>
      <c r="B393" t="inlineStr">
        <is>
          <t>4:55</t>
        </is>
      </c>
      <c r="C393" t="inlineStr">
        <is>
          <t>The degree to which your brain wants
to buy into the illusion is extraordinary.</t>
        </is>
      </c>
      <c r="D393">
        <f>HYPERLINK("https://www.youtube.com/watch?v=XgpdInYDs-U&amp;t=295s", "Go to time")</f>
        <v/>
      </c>
    </row>
    <row r="394">
      <c r="A394">
        <f>HYPERLINK("https://www.youtube.com/watch?v=JSiRpwZbZ7Q", "Video")</f>
        <v/>
      </c>
      <c r="B394" t="inlineStr">
        <is>
          <t>5:17</t>
        </is>
      </c>
      <c r="C394" t="inlineStr">
        <is>
          <t>we find the extraordinary trackway
of a bipedal crocodile.</t>
        </is>
      </c>
      <c r="D394">
        <f>HYPERLINK("https://www.youtube.com/watch?v=JSiRpwZbZ7Q&amp;t=317s", "Go to time")</f>
        <v/>
      </c>
    </row>
    <row r="395">
      <c r="A395">
        <f>HYPERLINK("https://www.youtube.com/watch?v=JSiRpwZbZ7Q", "Video")</f>
        <v/>
      </c>
      <c r="B395" t="inlineStr">
        <is>
          <t>7:39</t>
        </is>
      </c>
      <c r="C395" t="inlineStr">
        <is>
          <t>We're looking at these
extraordinary traces.</t>
        </is>
      </c>
      <c r="D395">
        <f>HYPERLINK("https://www.youtube.com/watch?v=JSiRpwZbZ7Q&amp;t=459s", "Go to time")</f>
        <v/>
      </c>
    </row>
    <row r="396">
      <c r="A396">
        <f>HYPERLINK("https://www.youtube.com/watch?v=JSiRpwZbZ7Q", "Video")</f>
        <v/>
      </c>
      <c r="B396" t="inlineStr">
        <is>
          <t>8:14</t>
        </is>
      </c>
      <c r="C396" t="inlineStr">
        <is>
          <t>This is an extraordinary discovery</t>
        </is>
      </c>
      <c r="D396">
        <f>HYPERLINK("https://www.youtube.com/watch?v=JSiRpwZbZ7Q&amp;t=494s", "Go to time")</f>
        <v/>
      </c>
    </row>
    <row r="397">
      <c r="A397">
        <f>HYPERLINK("https://www.youtube.com/watch?v=klXVQsbhFsE", "Video")</f>
        <v/>
      </c>
      <c r="B397" t="inlineStr">
        <is>
          <t>19:55</t>
        </is>
      </c>
      <c r="C397" t="inlineStr">
        <is>
          <t>How do we give extraordinary experiences</t>
        </is>
      </c>
      <c r="D397">
        <f>HYPERLINK("https://www.youtube.com/watch?v=klXVQsbhFsE&amp;t=1195s", "Go to time")</f>
        <v/>
      </c>
    </row>
    <row r="398">
      <c r="A398">
        <f>HYPERLINK("https://www.youtube.com/watch?v=fO2htapfNhA", "Video")</f>
        <v/>
      </c>
      <c r="B398" t="inlineStr">
        <is>
          <t>10:58</t>
        </is>
      </c>
      <c r="C398" t="inlineStr">
        <is>
          <t>And it highlights the extraordinary power
of resilience and responsibility.</t>
        </is>
      </c>
      <c r="D398">
        <f>HYPERLINK("https://www.youtube.com/watch?v=fO2htapfNhA&amp;t=658s", "Go to time")</f>
        <v/>
      </c>
    </row>
    <row r="399">
      <c r="A399">
        <f>HYPERLINK("https://www.youtube.com/watch?v=RZgkjEdMbSw", "Video")</f>
        <v/>
      </c>
      <c r="B399" t="inlineStr">
        <is>
          <t>0:12</t>
        </is>
      </c>
      <c r="C399" t="inlineStr">
        <is>
          <t>My parents gave me an extraordinary name:</t>
        </is>
      </c>
      <c r="D399">
        <f>HYPERLINK("https://www.youtube.com/watch?v=RZgkjEdMbSw&amp;t=12s", "Go to time")</f>
        <v/>
      </c>
    </row>
    <row r="400">
      <c r="A400">
        <f>HYPERLINK("https://www.youtube.com/watch?v=oCgewIIKbSA", "Video")</f>
        <v/>
      </c>
      <c r="B400" t="inlineStr">
        <is>
          <t>12:40</t>
        </is>
      </c>
      <c r="C400" t="inlineStr">
        <is>
          <t>have exercised extraordinary campaigns</t>
        </is>
      </c>
      <c r="D400">
        <f>HYPERLINK("https://www.youtube.com/watch?v=oCgewIIKbSA&amp;t=760s", "Go to time")</f>
        <v/>
      </c>
    </row>
    <row r="401">
      <c r="A401">
        <f>HYPERLINK("https://www.youtube.com/watch?v=L-q-tSHo9Ho", "Video")</f>
        <v/>
      </c>
      <c r="B401" t="inlineStr">
        <is>
          <t>14:14</t>
        </is>
      </c>
      <c r="C401" t="inlineStr">
        <is>
          <t>Don't we want to be extraordinary?</t>
        </is>
      </c>
      <c r="D401">
        <f>HYPERLINK("https://www.youtube.com/watch?v=L-q-tSHo9Ho&amp;t=854s", "Go to time")</f>
        <v/>
      </c>
    </row>
    <row r="402">
      <c r="A402">
        <f>HYPERLINK("https://www.youtube.com/watch?v=9IPHZ2rN-Hs", "Video")</f>
        <v/>
      </c>
      <c r="B402" t="inlineStr">
        <is>
          <t>3:03</t>
        </is>
      </c>
      <c r="C402" t="inlineStr">
        <is>
          <t>Because the ocean has extraordinary
regenerative power,</t>
        </is>
      </c>
      <c r="D402">
        <f>HYPERLINK("https://www.youtube.com/watch?v=9IPHZ2rN-Hs&amp;t=183s", "Go to time")</f>
        <v/>
      </c>
    </row>
    <row r="403">
      <c r="A403">
        <f>HYPERLINK("https://www.youtube.com/watch?v=zZEfiiCFEKQ", "Video")</f>
        <v/>
      </c>
      <c r="B403" t="inlineStr">
        <is>
          <t>1:22</t>
        </is>
      </c>
      <c r="C403" t="inlineStr">
        <is>
          <t>extraordinary vocal expressions and</t>
        </is>
      </c>
      <c r="D403">
        <f>HYPERLINK("https://www.youtube.com/watch?v=zZEfiiCFEKQ&amp;t=82s", "Go to time")</f>
        <v/>
      </c>
    </row>
    <row r="404">
      <c r="A404">
        <f>HYPERLINK("https://www.youtube.com/watch?v=QIr_eNVtJ58", "Video")</f>
        <v/>
      </c>
      <c r="B404" t="inlineStr">
        <is>
          <t>26:17</t>
        </is>
      </c>
      <c r="C404" t="inlineStr">
        <is>
          <t>And it was extraordinary
to see what can happen</t>
        </is>
      </c>
      <c r="D404">
        <f>HYPERLINK("https://www.youtube.com/watch?v=QIr_eNVtJ58&amp;t=1577s", "Go to time")</f>
        <v/>
      </c>
    </row>
    <row r="405">
      <c r="A405">
        <f>HYPERLINK("https://www.youtube.com/watch?v=QIr_eNVtJ58", "Video")</f>
        <v/>
      </c>
      <c r="B405" t="inlineStr">
        <is>
          <t>27:35</t>
        </is>
      </c>
      <c r="C405" t="inlineStr">
        <is>
          <t>But we have so many extraordinary
artists throughout time,</t>
        </is>
      </c>
      <c r="D405">
        <f>HYPERLINK("https://www.youtube.com/watch?v=QIr_eNVtJ58&amp;t=1655s", "Go to time")</f>
        <v/>
      </c>
    </row>
    <row r="406">
      <c r="A406">
        <f>HYPERLINK("https://www.youtube.com/watch?v=hfznpykprP0", "Video")</f>
        <v/>
      </c>
      <c r="B406" t="inlineStr">
        <is>
          <t>6:47</t>
        </is>
      </c>
      <c r="C406" t="inlineStr">
        <is>
          <t>he stumbled across
an extraordinary complex,</t>
        </is>
      </c>
      <c r="D406">
        <f>HYPERLINK("https://www.youtube.com/watch?v=hfznpykprP0&amp;t=407s", "Go to time")</f>
        <v/>
      </c>
    </row>
    <row r="407">
      <c r="A407">
        <f>HYPERLINK("https://www.youtube.com/watch?v=5w5BhwLzoqg", "Video")</f>
        <v/>
      </c>
      <c r="B407" t="inlineStr">
        <is>
          <t>1:34</t>
        </is>
      </c>
      <c r="C407" t="inlineStr">
        <is>
          <t>and take to the air
in an extraordinary way.</t>
        </is>
      </c>
      <c r="D407">
        <f>HYPERLINK("https://www.youtube.com/watch?v=5w5BhwLzoqg&amp;t=94s", "Go to time")</f>
        <v/>
      </c>
    </row>
    <row r="408">
      <c r="A408">
        <f>HYPERLINK("https://www.youtube.com/watch?v=-FOCpMAww28", "Video")</f>
        <v/>
      </c>
      <c r="B408" t="inlineStr">
        <is>
          <t>1:05</t>
        </is>
      </c>
      <c r="C408" t="inlineStr">
        <is>
          <t>is to transfer into your listeners' minds
an extraordinary gift --</t>
        </is>
      </c>
      <c r="D408">
        <f>HYPERLINK("https://www.youtube.com/watch?v=-FOCpMAww28&amp;t=65s", "Go to time")</f>
        <v/>
      </c>
    </row>
    <row r="409">
      <c r="A409">
        <f>HYPERLINK("https://www.youtube.com/watch?v=8atXMqZ_w0M", "Video")</f>
        <v/>
      </c>
      <c r="B409" t="inlineStr">
        <is>
          <t>10:46</t>
        </is>
      </c>
      <c r="C409" t="inlineStr">
        <is>
          <t>so extraordinary.</t>
        </is>
      </c>
      <c r="D409">
        <f>HYPERLINK("https://www.youtube.com/watch?v=8atXMqZ_w0M&amp;t=646s", "Go to time")</f>
        <v/>
      </c>
    </row>
    <row r="410">
      <c r="A410">
        <f>HYPERLINK("https://www.youtube.com/watch?v=PUW89NpDYJw", "Video")</f>
        <v/>
      </c>
      <c r="B410" t="inlineStr">
        <is>
          <t>2:15</t>
        </is>
      </c>
      <c r="C410" t="inlineStr">
        <is>
          <t>this may not seem extraordinary to you,</t>
        </is>
      </c>
      <c r="D410">
        <f>HYPERLINK("https://www.youtube.com/watch?v=PUW89NpDYJw&amp;t=135s", "Go to time")</f>
        <v/>
      </c>
    </row>
    <row r="411">
      <c r="A411">
        <f>HYPERLINK("https://www.youtube.com/watch?v=w7DohVZS5Yo", "Video")</f>
        <v/>
      </c>
      <c r="B411" t="inlineStr">
        <is>
          <t>1:55</t>
        </is>
      </c>
      <c r="C411" t="inlineStr">
        <is>
          <t>you have this extraordinary way of</t>
        </is>
      </c>
      <c r="D411">
        <f>HYPERLINK("https://www.youtube.com/watch?v=w7DohVZS5Yo&amp;t=115s", "Go to time")</f>
        <v/>
      </c>
    </row>
    <row r="412">
      <c r="A412">
        <f>HYPERLINK("https://www.youtube.com/watch?v=amtBUvkweEA", "Video")</f>
        <v/>
      </c>
      <c r="B412" t="inlineStr">
        <is>
          <t>6:52</t>
        </is>
      </c>
      <c r="C412" t="inlineStr">
        <is>
          <t>is that I have become
an extraordinary learner.</t>
        </is>
      </c>
      <c r="D412">
        <f>HYPERLINK("https://www.youtube.com/watch?v=amtBUvkweEA&amp;t=412s", "Go to time")</f>
        <v/>
      </c>
    </row>
    <row r="413">
      <c r="A413">
        <f>HYPERLINK("https://www.youtube.com/watch?v=58rMMTJUp_U", "Video")</f>
        <v/>
      </c>
      <c r="B413" t="inlineStr">
        <is>
          <t>0:16</t>
        </is>
      </c>
      <c r="C413" t="inlineStr">
        <is>
          <t>Now this may seem extraordinary,
but it really isn't.</t>
        </is>
      </c>
      <c r="D413">
        <f>HYPERLINK("https://www.youtube.com/watch?v=58rMMTJUp_U&amp;t=16s", "Go to time")</f>
        <v/>
      </c>
    </row>
    <row r="414">
      <c r="A414">
        <f>HYPERLINK("https://www.youtube.com/watch?v=MB5IX-np5fE", "Video")</f>
        <v/>
      </c>
      <c r="B414" t="inlineStr">
        <is>
          <t>14:32</t>
        </is>
      </c>
      <c r="C414" t="inlineStr">
        <is>
          <t>until a truly extraordinary person
I got to know, named professor Tim Kasser,</t>
        </is>
      </c>
      <c r="D414">
        <f>HYPERLINK("https://www.youtube.com/watch?v=MB5IX-np5fE&amp;t=872s", "Go to time")</f>
        <v/>
      </c>
    </row>
    <row r="415">
      <c r="A415">
        <f>HYPERLINK("https://www.youtube.com/watch?v=u08T3A7slkE", "Video")</f>
        <v/>
      </c>
      <c r="B415" t="inlineStr">
        <is>
          <t>3:57</t>
        </is>
      </c>
      <c r="C415" t="inlineStr">
        <is>
          <t>and something extraordinary
happened actually.</t>
        </is>
      </c>
      <c r="D415">
        <f>HYPERLINK("https://www.youtube.com/watch?v=u08T3A7slkE&amp;t=237s", "Go to time")</f>
        <v/>
      </c>
    </row>
    <row r="416">
      <c r="A416">
        <f>HYPERLINK("https://www.youtube.com/watch?v=04PmEJaYKd0", "Video")</f>
        <v/>
      </c>
      <c r="B416" t="inlineStr">
        <is>
          <t>16:34</t>
        </is>
      </c>
      <c r="C416" t="inlineStr">
        <is>
          <t>That's extraordinary. I've got a question.</t>
        </is>
      </c>
      <c r="D416">
        <f>HYPERLINK("https://www.youtube.com/watch?v=04PmEJaYKd0&amp;t=994s", "Go to time")</f>
        <v/>
      </c>
    </row>
    <row r="417">
      <c r="A417">
        <f>HYPERLINK("https://www.youtube.com/watch?v=04PmEJaYKd0", "Video")</f>
        <v/>
      </c>
      <c r="B417" t="inlineStr">
        <is>
          <t>17:56</t>
        </is>
      </c>
      <c r="C417" t="inlineStr">
        <is>
          <t>It's an extraordinary idea.
You're an extraordinary person, if I may.</t>
        </is>
      </c>
      <c r="D417">
        <f>HYPERLINK("https://www.youtube.com/watch?v=04PmEJaYKd0&amp;t=1076s", "Go to time")</f>
        <v/>
      </c>
    </row>
    <row r="418">
      <c r="A418">
        <f>HYPERLINK("https://www.youtube.com/watch?v=27WucvXpbd4", "Video")</f>
        <v/>
      </c>
      <c r="B418" t="inlineStr">
        <is>
          <t>3:18</t>
        </is>
      </c>
      <c r="C418" t="inlineStr">
        <is>
          <t>extraordinary impacted scale in terms of</t>
        </is>
      </c>
      <c r="D418">
        <f>HYPERLINK("https://www.youtube.com/watch?v=27WucvXpbd4&amp;t=198s", "Go to time")</f>
        <v/>
      </c>
    </row>
    <row r="419">
      <c r="A419">
        <f>HYPERLINK("https://www.youtube.com/watch?v=0xfJy96HJqo", "Video")</f>
        <v/>
      </c>
      <c r="B419" t="inlineStr">
        <is>
          <t>1:57</t>
        </is>
      </c>
      <c r="C419" t="inlineStr">
        <is>
          <t>I'm making books appear in everyday
places in extraordinary ways.</t>
        </is>
      </c>
      <c r="D419">
        <f>HYPERLINK("https://www.youtube.com/watch?v=0xfJy96HJqo&amp;t=117s", "Go to time")</f>
        <v/>
      </c>
    </row>
    <row r="420">
      <c r="A420">
        <f>HYPERLINK("https://www.youtube.com/watch?v=0xfJy96HJqo", "Video")</f>
        <v/>
      </c>
      <c r="B420" t="inlineStr">
        <is>
          <t>7:28</t>
        </is>
      </c>
      <c r="C420" t="inlineStr">
        <is>
          <t>Share books in extraordinary ways
and think outside the box.</t>
        </is>
      </c>
      <c r="D420">
        <f>HYPERLINK("https://www.youtube.com/watch?v=0xfJy96HJqo&amp;t=448s", "Go to time")</f>
        <v/>
      </c>
    </row>
    <row r="421">
      <c r="A421">
        <f>HYPERLINK("https://www.youtube.com/watch?v=PgCmT0qkfQM", "Video")</f>
        <v/>
      </c>
      <c r="B421" t="inlineStr">
        <is>
          <t>11:55</t>
        </is>
      </c>
      <c r="C421" t="inlineStr">
        <is>
          <t>is because of extraordinary
Western leadership</t>
        </is>
      </c>
      <c r="D421">
        <f>HYPERLINK("https://www.youtube.com/watch?v=PgCmT0qkfQM&amp;t=715s", "Go to time")</f>
        <v/>
      </c>
    </row>
    <row r="422">
      <c r="A422">
        <f>HYPERLINK("https://www.youtube.com/watch?v=PgCmT0qkfQM", "Video")</f>
        <v/>
      </c>
      <c r="B422" t="inlineStr">
        <is>
          <t>17:06</t>
        </is>
      </c>
      <c r="C422" t="inlineStr">
        <is>
          <t>you mentioned, and these are your words,
"extraordinary Western leadership"</t>
        </is>
      </c>
      <c r="D422">
        <f>HYPERLINK("https://www.youtube.com/watch?v=PgCmT0qkfQM&amp;t=1026s", "Go to time")</f>
        <v/>
      </c>
    </row>
    <row r="423">
      <c r="A423">
        <f>HYPERLINK("https://www.youtube.com/watch?v=UDvw9vWSgt4", "Video")</f>
        <v/>
      </c>
      <c r="B423" t="inlineStr">
        <is>
          <t>0:25</t>
        </is>
      </c>
      <c r="C423" t="inlineStr">
        <is>
          <t>are enveloped in the language
of the extraordinary.</t>
        </is>
      </c>
      <c r="D423">
        <f>HYPERLINK("https://www.youtube.com/watch?v=UDvw9vWSgt4&amp;t=25s", "Go to time")</f>
        <v/>
      </c>
    </row>
    <row r="424">
      <c r="A424">
        <f>HYPERLINK("https://www.youtube.com/watch?v=UDvw9vWSgt4", "Video")</f>
        <v/>
      </c>
      <c r="B424" t="inlineStr">
        <is>
          <t>0:59</t>
        </is>
      </c>
      <c r="C424" t="inlineStr">
        <is>
          <t>By definition, being extraordinary
is nonrepresentative.</t>
        </is>
      </c>
      <c r="D424">
        <f>HYPERLINK("https://www.youtube.com/watch?v=UDvw9vWSgt4&amp;t=59s", "Go to time")</f>
        <v/>
      </c>
    </row>
    <row r="425">
      <c r="A425">
        <f>HYPERLINK("https://www.youtube.com/watch?v=UDvw9vWSgt4", "Video")</f>
        <v/>
      </c>
      <c r="B425" t="inlineStr">
        <is>
          <t>8:12</t>
        </is>
      </c>
      <c r="C425" t="inlineStr">
        <is>
          <t>And that display has skewed
toward successful and extraordinary</t>
        </is>
      </c>
      <c r="D425">
        <f>HYPERLINK("https://www.youtube.com/watch?v=UDvw9vWSgt4&amp;t=492s", "Go to time")</f>
        <v/>
      </c>
    </row>
    <row r="426">
      <c r="A426">
        <f>HYPERLINK("https://www.youtube.com/watch?v=UDvw9vWSgt4", "Video")</f>
        <v/>
      </c>
      <c r="B426" t="inlineStr">
        <is>
          <t>11:50</t>
        </is>
      </c>
      <c r="C426" t="inlineStr">
        <is>
          <t>I will continue to collect
from extraordinary historymakers.</t>
        </is>
      </c>
      <c r="D426">
        <f>HYPERLINK("https://www.youtube.com/watch?v=UDvw9vWSgt4&amp;t=710s", "Go to time")</f>
        <v/>
      </c>
    </row>
    <row r="427">
      <c r="A427">
        <f>HYPERLINK("https://www.youtube.com/watch?v=cixIwyYkCEo", "Video")</f>
        <v/>
      </c>
      <c r="B427" t="inlineStr">
        <is>
          <t>15:55</t>
        </is>
      </c>
      <c r="C427" t="inlineStr">
        <is>
          <t>It is the extraordinary, not the normal.</t>
        </is>
      </c>
      <c r="D427">
        <f>HYPERLINK("https://www.youtube.com/watch?v=cixIwyYkCEo&amp;t=955s", "Go to time")</f>
        <v/>
      </c>
    </row>
    <row r="428">
      <c r="A428">
        <f>HYPERLINK("https://www.youtube.com/watch?v=hUPrUJ4F_Ro", "Video")</f>
        <v/>
      </c>
      <c r="B428" t="inlineStr">
        <is>
          <t>1:23</t>
        </is>
      </c>
      <c r="C428" t="inlineStr">
        <is>
          <t>Extraordinary stuff.</t>
        </is>
      </c>
      <c r="D428">
        <f>HYPERLINK("https://www.youtube.com/watch?v=hUPrUJ4F_Ro&amp;t=83s", "Go to time")</f>
        <v/>
      </c>
    </row>
    <row r="429">
      <c r="A429">
        <f>HYPERLINK("https://www.youtube.com/watch?v=7_3XJhFBvEk", "Video")</f>
        <v/>
      </c>
      <c r="B429" t="inlineStr">
        <is>
          <t>1:51</t>
        </is>
      </c>
      <c r="C429" t="inlineStr">
        <is>
          <t>at extraordinary prices.</t>
        </is>
      </c>
      <c r="D429">
        <f>HYPERLINK("https://www.youtube.com/watch?v=7_3XJhFBvEk&amp;t=111s", "Go to time")</f>
        <v/>
      </c>
    </row>
    <row r="430">
      <c r="A430">
        <f>HYPERLINK("https://www.youtube.com/watch?v=shG0ezBeeJc", "Video")</f>
        <v/>
      </c>
      <c r="B430" t="inlineStr">
        <is>
          <t>0:58</t>
        </is>
      </c>
      <c r="C430" t="inlineStr">
        <is>
          <t>I've had to develop
extraordinary resilience to succeed.</t>
        </is>
      </c>
      <c r="D430">
        <f>HYPERLINK("https://www.youtube.com/watch?v=shG0ezBeeJc&amp;t=58s", "Go to time")</f>
        <v/>
      </c>
    </row>
    <row r="431">
      <c r="A431">
        <f>HYPERLINK("https://www.youtube.com/watch?v=Wwje8jDjm5Q", "Video")</f>
        <v/>
      </c>
      <c r="B431" t="inlineStr">
        <is>
          <t>13:12</t>
        </is>
      </c>
      <c r="C431" t="inlineStr">
        <is>
          <t>We have extraordinary range,</t>
        </is>
      </c>
      <c r="D431">
        <f>HYPERLINK("https://www.youtube.com/watch?v=Wwje8jDjm5Q&amp;t=792s", "Go to time")</f>
        <v/>
      </c>
    </row>
    <row r="432">
      <c r="A432">
        <f>HYPERLINK("https://www.youtube.com/watch?v=FATQ0Yf0Fhc", "Video")</f>
        <v/>
      </c>
      <c r="B432" t="inlineStr">
        <is>
          <t>0:44</t>
        </is>
      </c>
      <c r="C432" t="inlineStr">
        <is>
          <t>Here in the US and around the world,
governments did some extraordinary things.</t>
        </is>
      </c>
      <c r="D432">
        <f>HYPERLINK("https://www.youtube.com/watch?v=FATQ0Yf0Fhc&amp;t=44s", "Go to time")</f>
        <v/>
      </c>
    </row>
    <row r="433">
      <c r="A433">
        <f>HYPERLINK("https://www.youtube.com/watch?v=IeajljTsrOc", "Video")</f>
        <v/>
      </c>
      <c r="B433" t="inlineStr">
        <is>
          <t>4:27</t>
        </is>
      </c>
      <c r="C433" t="inlineStr">
        <is>
          <t>until we started to observe
something extraordinary.</t>
        </is>
      </c>
      <c r="D433">
        <f>HYPERLINK("https://www.youtube.com/watch?v=IeajljTsrOc&amp;t=267s", "Go to time")</f>
        <v/>
      </c>
    </row>
    <row r="434">
      <c r="A434">
        <f>HYPERLINK("https://www.youtube.com/watch?v=IeajljTsrOc", "Video")</f>
        <v/>
      </c>
      <c r="B434" t="inlineStr">
        <is>
          <t>5:15</t>
        </is>
      </c>
      <c r="C434" t="inlineStr">
        <is>
          <t>because I knew these results could be
the start of something extraordinary.</t>
        </is>
      </c>
      <c r="D434">
        <f>HYPERLINK("https://www.youtube.com/watch?v=IeajljTsrOc&amp;t=315s", "Go to time")</f>
        <v/>
      </c>
    </row>
    <row r="435">
      <c r="A435">
        <f>HYPERLINK("https://www.youtube.com/watch?v=3o655tLnik0", "Video")</f>
        <v/>
      </c>
      <c r="B435" t="inlineStr">
        <is>
          <t>0:36</t>
        </is>
      </c>
      <c r="C435" t="inlineStr">
        <is>
          <t>Despite the extraordinary things
I was shooting and experiencing,</t>
        </is>
      </c>
      <c r="D435">
        <f>HYPERLINK("https://www.youtube.com/watch?v=3o655tLnik0&amp;t=36s", "Go to time")</f>
        <v/>
      </c>
    </row>
    <row r="436">
      <c r="A436">
        <f>HYPERLINK("https://www.youtube.com/watch?v=3o655tLnik0", "Video")</f>
        <v/>
      </c>
      <c r="B436" t="inlineStr">
        <is>
          <t>0:53</t>
        </is>
      </c>
      <c r="C436" t="inlineStr">
        <is>
          <t>And I needed a subject
that felt extraordinary.</t>
        </is>
      </c>
      <c r="D436">
        <f>HYPERLINK("https://www.youtube.com/watch?v=3o655tLnik0&amp;t=53s", "Go to time")</f>
        <v/>
      </c>
    </row>
    <row r="437">
      <c r="A437">
        <f>HYPERLINK("https://www.youtube.com/watch?v=3o655tLnik0", "Video")</f>
        <v/>
      </c>
      <c r="B437" t="inlineStr">
        <is>
          <t>2:02</t>
        </is>
      </c>
      <c r="C437" t="inlineStr">
        <is>
          <t>You know, I was looking
for this extraordinary subject,</t>
        </is>
      </c>
      <c r="D437">
        <f>HYPERLINK("https://www.youtube.com/watch?v=3o655tLnik0&amp;t=122s", "Go to time")</f>
        <v/>
      </c>
    </row>
    <row r="438">
      <c r="A438">
        <f>HYPERLINK("https://www.youtube.com/watch?v=3o655tLnik0", "Video")</f>
        <v/>
      </c>
      <c r="B438" t="inlineStr">
        <is>
          <t>7:30</t>
        </is>
      </c>
      <c r="C438" t="inlineStr">
        <is>
          <t>but I still needed the eyes of a child
to find my extraordinary subject.</t>
        </is>
      </c>
      <c r="D438">
        <f>HYPERLINK("https://www.youtube.com/watch?v=3o655tLnik0&amp;t=450s", "Go to time")</f>
        <v/>
      </c>
    </row>
    <row r="439">
      <c r="A439">
        <f>HYPERLINK("https://www.youtube.com/watch?v=7x21HAC2gnA", "Video")</f>
        <v/>
      </c>
      <c r="B439" t="inlineStr">
        <is>
          <t>2:54</t>
        </is>
      </c>
      <c r="C439" t="inlineStr">
        <is>
          <t>it's sparked by an extraordinary book</t>
        </is>
      </c>
      <c r="D439">
        <f>HYPERLINK("https://www.youtube.com/watch?v=7x21HAC2gnA&amp;t=174s", "Go to time")</f>
        <v/>
      </c>
    </row>
    <row r="440">
      <c r="A440">
        <f>HYPERLINK("https://www.youtube.com/watch?v=7x21HAC2gnA", "Video")</f>
        <v/>
      </c>
      <c r="B440" t="inlineStr">
        <is>
          <t>41:22</t>
        </is>
      </c>
      <c r="C440" t="inlineStr">
        <is>
          <t>the extraordinary and harrowing violence</t>
        </is>
      </c>
      <c r="D440">
        <f>HYPERLINK("https://www.youtube.com/watch?v=7x21HAC2gnA&amp;t=2482s", "Go to time")</f>
        <v/>
      </c>
    </row>
    <row r="441">
      <c r="A441">
        <f>HYPERLINK("https://www.youtube.com/watch?v=-mwF-znI4x0", "Video")</f>
        <v/>
      </c>
      <c r="B441" t="inlineStr">
        <is>
          <t>4:38</t>
        </is>
      </c>
      <c r="C441" t="inlineStr">
        <is>
          <t>we never saw anything
as extraordinary or fascinating as this,</t>
        </is>
      </c>
      <c r="D441">
        <f>HYPERLINK("https://www.youtube.com/watch?v=-mwF-znI4x0&amp;t=278s", "Go to time")</f>
        <v/>
      </c>
    </row>
    <row r="442">
      <c r="A442">
        <f>HYPERLINK("https://www.youtube.com/watch?v=-mwF-znI4x0", "Video")</f>
        <v/>
      </c>
      <c r="B442" t="inlineStr">
        <is>
          <t>9:16</t>
        </is>
      </c>
      <c r="C442" t="inlineStr">
        <is>
          <t>That's really extraordinary.</t>
        </is>
      </c>
      <c r="D442">
        <f>HYPERLINK("https://www.youtube.com/watch?v=-mwF-znI4x0&amp;t=556s", "Go to time")</f>
        <v/>
      </c>
    </row>
    <row r="443">
      <c r="A443">
        <f>HYPERLINK("https://www.youtube.com/watch?v=uCk3nRviOHw", "Video")</f>
        <v/>
      </c>
      <c r="B443" t="inlineStr">
        <is>
          <t>3:24</t>
        </is>
      </c>
      <c r="C443" t="inlineStr">
        <is>
          <t>but because I wanted to believe
in an extraordinary life.</t>
        </is>
      </c>
      <c r="D443">
        <f>HYPERLINK("https://www.youtube.com/watch?v=uCk3nRviOHw&amp;t=204s", "Go to time")</f>
        <v/>
      </c>
    </row>
    <row r="444">
      <c r="A444">
        <f>HYPERLINK("https://www.youtube.com/watch?v=g80SezdX9WY", "Video")</f>
        <v/>
      </c>
      <c r="B444" t="inlineStr">
        <is>
          <t>16:38</t>
        </is>
      </c>
      <c r="C444" t="inlineStr">
        <is>
          <t>extraordinary artim already seen work</t>
        </is>
      </c>
      <c r="D444">
        <f>HYPERLINK("https://www.youtube.com/watch?v=g80SezdX9WY&amp;t=998s", "Go to time")</f>
        <v/>
      </c>
    </row>
    <row r="445">
      <c r="A445">
        <f>HYPERLINK("https://www.youtube.com/watch?v=g80SezdX9WY", "Video")</f>
        <v/>
      </c>
      <c r="B445" t="inlineStr">
        <is>
          <t>20:28</t>
        </is>
      </c>
      <c r="C445" t="inlineStr">
        <is>
          <t>extraordinary and I think Ted very well</t>
        </is>
      </c>
      <c r="D445">
        <f>HYPERLINK("https://www.youtube.com/watch?v=g80SezdX9WY&amp;t=1228s", "Go to time")</f>
        <v/>
      </c>
    </row>
    <row r="446">
      <c r="A446">
        <f>HYPERLINK("https://www.youtube.com/watch?v=g80SezdX9WY", "Video")</f>
        <v/>
      </c>
      <c r="B446" t="inlineStr">
        <is>
          <t>21:09</t>
        </is>
      </c>
      <c r="C446" t="inlineStr">
        <is>
          <t>something extraordinary surprising and</t>
        </is>
      </c>
      <c r="D446">
        <f>HYPERLINK("https://www.youtube.com/watch?v=g80SezdX9WY&amp;t=1269s", "Go to time")</f>
        <v/>
      </c>
    </row>
    <row r="447">
      <c r="A447">
        <f>HYPERLINK("https://www.youtube.com/watch?v=DdlTvyQl5ws", "Video")</f>
        <v/>
      </c>
      <c r="B447" t="inlineStr">
        <is>
          <t>3:37</t>
        </is>
      </c>
      <c r="C447" t="inlineStr">
        <is>
          <t>Entrepreneurship has driven
extraordinary wealth in this country.</t>
        </is>
      </c>
      <c r="D447">
        <f>HYPERLINK("https://www.youtube.com/watch?v=DdlTvyQl5ws&amp;t=217s", "Go to time")</f>
        <v/>
      </c>
    </row>
    <row r="448">
      <c r="A448">
        <f>HYPERLINK("https://www.youtube.com/watch?v=fojPLOE150c", "Video")</f>
        <v/>
      </c>
      <c r="B448" t="inlineStr">
        <is>
          <t>20:32</t>
        </is>
      </c>
      <c r="C448" t="inlineStr">
        <is>
          <t>while obviously benefiting
from extraordinary, you know,</t>
        </is>
      </c>
      <c r="D448">
        <f>HYPERLINK("https://www.youtube.com/watch?v=fojPLOE150c&amp;t=1232s", "Go to time")</f>
        <v/>
      </c>
    </row>
    <row r="449">
      <c r="A449">
        <f>HYPERLINK("https://www.youtube.com/watch?v=cEG0Tp-iLuo", "Video")</f>
        <v/>
      </c>
      <c r="B449" t="inlineStr">
        <is>
          <t>2:26</t>
        </is>
      </c>
      <c r="C449" t="inlineStr">
        <is>
          <t>that not only was this
an extraordinary moment for him,</t>
        </is>
      </c>
      <c r="D449">
        <f>HYPERLINK("https://www.youtube.com/watch?v=cEG0Tp-iLuo&amp;t=146s", "Go to time")</f>
        <v/>
      </c>
    </row>
    <row r="450">
      <c r="A450">
        <f>HYPERLINK("https://www.youtube.com/watch?v=cEG0Tp-iLuo", "Video")</f>
        <v/>
      </c>
      <c r="B450" t="inlineStr">
        <is>
          <t>14:18</t>
        </is>
      </c>
      <c r="C450" t="inlineStr">
        <is>
          <t>It was an extraordinary,
searing, incredibly raw,</t>
        </is>
      </c>
      <c r="D450">
        <f>HYPERLINK("https://www.youtube.com/watch?v=cEG0Tp-iLuo&amp;t=858s", "Go to time")</f>
        <v/>
      </c>
    </row>
    <row r="451">
      <c r="A451">
        <f>HYPERLINK("https://www.youtube.com/watch?v=cEG0Tp-iLuo", "Video")</f>
        <v/>
      </c>
      <c r="B451" t="inlineStr">
        <is>
          <t>15:03</t>
        </is>
      </c>
      <c r="C451" t="inlineStr">
        <is>
          <t>It's extraordinary.</t>
        </is>
      </c>
      <c r="D451">
        <f>HYPERLINK("https://www.youtube.com/watch?v=cEG0Tp-iLuo&amp;t=903s", "Go to time")</f>
        <v/>
      </c>
    </row>
    <row r="452">
      <c r="A452">
        <f>HYPERLINK("https://www.youtube.com/watch?v=cEG0Tp-iLuo", "Video")</f>
        <v/>
      </c>
      <c r="B452" t="inlineStr">
        <is>
          <t>15:04</t>
        </is>
      </c>
      <c r="C452" t="inlineStr">
        <is>
          <t>Everything she's written
has been extraordinary.</t>
        </is>
      </c>
      <c r="D452">
        <f>HYPERLINK("https://www.youtube.com/watch?v=cEG0Tp-iLuo&amp;t=904s", "Go to time")</f>
        <v/>
      </c>
    </row>
    <row r="453">
      <c r="A453">
        <f>HYPERLINK("https://www.youtube.com/watch?v=cEG0Tp-iLuo", "Video")</f>
        <v/>
      </c>
      <c r="B453" t="inlineStr">
        <is>
          <t>16:14</t>
        </is>
      </c>
      <c r="C453" t="inlineStr">
        <is>
          <t>This is extraordinary stuff.</t>
        </is>
      </c>
      <c r="D453">
        <f>HYPERLINK("https://www.youtube.com/watch?v=cEG0Tp-iLuo&amp;t=974s", "Go to time")</f>
        <v/>
      </c>
    </row>
    <row r="454">
      <c r="A454">
        <f>HYPERLINK("https://www.youtube.com/watch?v=klroP1mToFA", "Video")</f>
        <v/>
      </c>
      <c r="B454" t="inlineStr">
        <is>
          <t>0:13</t>
        </is>
      </c>
      <c r="C454" t="inlineStr">
        <is>
          <t>Being able to navigate
is an extraordinary gift,</t>
        </is>
      </c>
      <c r="D454">
        <f>HYPERLINK("https://www.youtube.com/watch?v=klroP1mToFA&amp;t=13s", "Go to time")</f>
        <v/>
      </c>
    </row>
    <row r="455">
      <c r="A455">
        <f>HYPERLINK("https://www.youtube.com/watch?v=w8lH8tNlAXc", "Video")</f>
        <v/>
      </c>
      <c r="B455" t="inlineStr">
        <is>
          <t>1:14</t>
        </is>
      </c>
      <c r="C455" t="inlineStr">
        <is>
          <t>who have been building
absolutely extraordinary prosthetics.</t>
        </is>
      </c>
      <c r="D455">
        <f>HYPERLINK("https://www.youtube.com/watch?v=w8lH8tNlAXc&amp;t=74s", "Go to time")</f>
        <v/>
      </c>
    </row>
    <row r="456">
      <c r="A456">
        <f>HYPERLINK("https://www.youtube.com/watch?v=Sv5QitqbxJw", "Video")</f>
        <v/>
      </c>
      <c r="B456" t="inlineStr">
        <is>
          <t>0:26</t>
        </is>
      </c>
      <c r="C456" t="inlineStr">
        <is>
          <t>Cities are the most extraordinary
experiment in social engineering</t>
        </is>
      </c>
      <c r="D456">
        <f>HYPERLINK("https://www.youtube.com/watch?v=Sv5QitqbxJw&amp;t=26s", "Go to time")</f>
        <v/>
      </c>
    </row>
    <row r="457">
      <c r="A457">
        <f>HYPERLINK("https://www.youtube.com/watch?v=Sv5QitqbxJw", "Video")</f>
        <v/>
      </c>
      <c r="B457" t="inlineStr">
        <is>
          <t>12:26</t>
        </is>
      </c>
      <c r="C457" t="inlineStr">
        <is>
          <t>There's an extraordinary menu of options
they have to choose from.</t>
        </is>
      </c>
      <c r="D457">
        <f>HYPERLINK("https://www.youtube.com/watch?v=Sv5QitqbxJw&amp;t=746s", "Go to time")</f>
        <v/>
      </c>
    </row>
    <row r="458">
      <c r="A458">
        <f>HYPERLINK("https://www.youtube.com/watch?v=Sv5QitqbxJw", "Video")</f>
        <v/>
      </c>
      <c r="B458" t="inlineStr">
        <is>
          <t>13:50</t>
        </is>
      </c>
      <c r="C458" t="inlineStr">
        <is>
          <t>one of the most extraordinary
public transport systems</t>
        </is>
      </c>
      <c r="D458">
        <f>HYPERLINK("https://www.youtube.com/watch?v=Sv5QitqbxJw&amp;t=830s", "Go to time")</f>
        <v/>
      </c>
    </row>
    <row r="459">
      <c r="A459">
        <f>HYPERLINK("https://www.youtube.com/watch?v=Sv5QitqbxJw", "Video")</f>
        <v/>
      </c>
      <c r="B459" t="inlineStr">
        <is>
          <t>16:43</t>
        </is>
      </c>
      <c r="C459" t="inlineStr">
        <is>
          <t>And in this moment of extraordinary
international uncertainty,</t>
        </is>
      </c>
      <c r="D459">
        <f>HYPERLINK("https://www.youtube.com/watch?v=Sv5QitqbxJw&amp;t=1003s", "Go to time")</f>
        <v/>
      </c>
    </row>
    <row r="460">
      <c r="A460">
        <f>HYPERLINK("https://www.youtube.com/watch?v=Fc1yN6uxZfQ", "Video")</f>
        <v/>
      </c>
      <c r="B460" t="inlineStr">
        <is>
          <t>17:36</t>
        </is>
      </c>
      <c r="C460" t="inlineStr">
        <is>
          <t>to see if we can come up with these kinds
of extraordinary win-win solutions.</t>
        </is>
      </c>
      <c r="D460">
        <f>HYPERLINK("https://www.youtube.com/watch?v=Fc1yN6uxZfQ&amp;t=1056s", "Go to time")</f>
        <v/>
      </c>
    </row>
    <row r="461">
      <c r="A461">
        <f>HYPERLINK("https://www.youtube.com/watch?v=Z7v8x69AtwY", "Video")</f>
        <v/>
      </c>
      <c r="B461" t="inlineStr">
        <is>
          <t>1:44</t>
        </is>
      </c>
      <c r="C461" t="inlineStr">
        <is>
          <t>Since then, the growth in college sports
has been extraordinary</t>
        </is>
      </c>
      <c r="D461">
        <f>HYPERLINK("https://www.youtube.com/watch?v=Z7v8x69AtwY&amp;t=104s", "Go to time")</f>
        <v/>
      </c>
    </row>
    <row r="462">
      <c r="A462">
        <f>HYPERLINK("https://www.youtube.com/watch?v=F3mzS32SH2Q", "Video")</f>
        <v/>
      </c>
      <c r="B462" t="inlineStr">
        <is>
          <t>10:52</t>
        </is>
      </c>
      <c r="C462" t="inlineStr">
        <is>
          <t>But we're going to extraordinary measures</t>
        </is>
      </c>
      <c r="D462">
        <f>HYPERLINK("https://www.youtube.com/watch?v=F3mzS32SH2Q&amp;t=652s", "Go to time")</f>
        <v/>
      </c>
    </row>
    <row r="463">
      <c r="A463">
        <f>HYPERLINK("https://www.youtube.com/watch?v=LQq3NSoQH48", "Video")</f>
        <v/>
      </c>
      <c r="B463" t="inlineStr">
        <is>
          <t>15:43</t>
        </is>
      </c>
      <c r="C463" t="inlineStr">
        <is>
          <t>That was an extraordinary moment,</t>
        </is>
      </c>
      <c r="D463">
        <f>HYPERLINK("https://www.youtube.com/watch?v=LQq3NSoQH48&amp;t=943s", "Go to time")</f>
        <v/>
      </c>
    </row>
    <row r="464">
      <c r="A464">
        <f>HYPERLINK("https://www.youtube.com/watch?v=JNG3wwLqRok", "Video")</f>
        <v/>
      </c>
      <c r="B464" t="inlineStr">
        <is>
          <t>35:38</t>
        </is>
      </c>
      <c r="C464" t="inlineStr">
        <is>
          <t>an endless library of the extraordinary</t>
        </is>
      </c>
      <c r="D464">
        <f>HYPERLINK("https://www.youtube.com/watch?v=JNG3wwLqRok&amp;t=2138s", "Go to time")</f>
        <v/>
      </c>
    </row>
    <row r="465">
      <c r="A465">
        <f>HYPERLINK("https://www.youtube.com/watch?v=JNG3wwLqRok", "Video")</f>
        <v/>
      </c>
      <c r="B465" t="inlineStr">
        <is>
          <t>41:50</t>
        </is>
      </c>
      <c r="C465" t="inlineStr">
        <is>
          <t>extraordinary career photographing</t>
        </is>
      </c>
      <c r="D465">
        <f>HYPERLINK("https://www.youtube.com/watch?v=JNG3wwLqRok&amp;t=2510s", "Go to time")</f>
        <v/>
      </c>
    </row>
    <row r="466">
      <c r="A466">
        <f>HYPERLINK("https://www.youtube.com/watch?v=JNG3wwLqRok", "Video")</f>
        <v/>
      </c>
      <c r="B466" t="inlineStr">
        <is>
          <t>69:18</t>
        </is>
      </c>
      <c r="C466" t="inlineStr">
        <is>
          <t>Extraordinary</t>
        </is>
      </c>
      <c r="D466">
        <f>HYPERLINK("https://www.youtube.com/watch?v=JNG3wwLqRok&amp;t=4158s", "Go to time")</f>
        <v/>
      </c>
    </row>
    <row r="467">
      <c r="A467">
        <f>HYPERLINK("https://www.youtube.com/watch?v=JNG3wwLqRok", "Video")</f>
        <v/>
      </c>
      <c r="B467" t="inlineStr">
        <is>
          <t>98:09</t>
        </is>
      </c>
      <c r="C467" t="inlineStr">
        <is>
          <t>own extraordinary and unknowable</t>
        </is>
      </c>
      <c r="D467">
        <f>HYPERLINK("https://www.youtube.com/watch?v=JNG3wwLqRok&amp;t=5889s", "Go to time")</f>
        <v/>
      </c>
    </row>
    <row r="468">
      <c r="A468">
        <f>HYPERLINK("https://www.youtube.com/watch?v=JNG3wwLqRok", "Video")</f>
        <v/>
      </c>
      <c r="B468" t="inlineStr">
        <is>
          <t>100:07</t>
        </is>
      </c>
      <c r="C468" t="inlineStr">
        <is>
          <t>front of us this extraordinary journey</t>
        </is>
      </c>
      <c r="D468">
        <f>HYPERLINK("https://www.youtube.com/watch?v=JNG3wwLqRok&amp;t=6007s", "Go to time")</f>
        <v/>
      </c>
    </row>
    <row r="469">
      <c r="A469">
        <f>HYPERLINK("https://www.youtube.com/watch?v=0He5yz8CwuU", "Video")</f>
        <v/>
      </c>
      <c r="B469" t="inlineStr">
        <is>
          <t>6:49</t>
        </is>
      </c>
      <c r="C469" t="inlineStr">
        <is>
          <t>already the extraordinary reaction
to this project you've done.</t>
        </is>
      </c>
      <c r="D469">
        <f>HYPERLINK("https://www.youtube.com/watch?v=0He5yz8CwuU&amp;t=409s", "Go to time")</f>
        <v/>
      </c>
    </row>
    <row r="470">
      <c r="A470">
        <f>HYPERLINK("https://www.youtube.com/watch?v=0He5yz8CwuU", "Video")</f>
        <v/>
      </c>
      <c r="B470" t="inlineStr">
        <is>
          <t>8:23</t>
        </is>
      </c>
      <c r="C470" t="inlineStr">
        <is>
          <t>Nizar, tell us more about this
extraordinary artistic vision,</t>
        </is>
      </c>
      <c r="D470">
        <f>HYPERLINK("https://www.youtube.com/watch?v=0He5yz8CwuU&amp;t=503s", "Go to time")</f>
        <v/>
      </c>
    </row>
    <row r="471">
      <c r="A471">
        <f>HYPERLINK("https://www.youtube.com/watch?v=0He5yz8CwuU", "Video")</f>
        <v/>
      </c>
      <c r="B471" t="inlineStr">
        <is>
          <t>8:59</t>
        </is>
      </c>
      <c r="C471" t="inlineStr">
        <is>
          <t>CA: Well, it's been
an extraordinary privilege for us</t>
        </is>
      </c>
      <c r="D471">
        <f>HYPERLINK("https://www.youtube.com/watch?v=0He5yz8CwuU&amp;t=539s", "Go to time")</f>
        <v/>
      </c>
    </row>
    <row r="472">
      <c r="A472">
        <f>HYPERLINK("https://www.youtube.com/watch?v=0He5yz8CwuU", "Video")</f>
        <v/>
      </c>
      <c r="B472" t="inlineStr">
        <is>
          <t>9:09</t>
        </is>
      </c>
      <c r="C472" t="inlineStr">
        <is>
          <t>And it must be extraordinary
for you to see years of vision for this</t>
        </is>
      </c>
      <c r="D472">
        <f>HYPERLINK("https://www.youtube.com/watch?v=0He5yz8CwuU&amp;t=549s", "Go to time")</f>
        <v/>
      </c>
    </row>
    <row r="473">
      <c r="A473">
        <f>HYPERLINK("https://www.youtube.com/watch?v=bsxJVgb6Kls", "Video")</f>
        <v/>
      </c>
      <c r="B473" t="inlineStr">
        <is>
          <t>2:04</t>
        </is>
      </c>
      <c r="C473" t="inlineStr">
        <is>
          <t>And it's extraordinary how our brains
are relatively selective</t>
        </is>
      </c>
      <c r="D473">
        <f>HYPERLINK("https://www.youtube.com/watch?v=bsxJVgb6Kls&amp;t=124s", "Go to time")</f>
        <v/>
      </c>
    </row>
    <row r="474">
      <c r="A474">
        <f>HYPERLINK("https://www.youtube.com/watch?v=G8RxjxdUulE", "Video")</f>
        <v/>
      </c>
      <c r="B474" t="inlineStr">
        <is>
          <t>0:17</t>
        </is>
      </c>
      <c r="C474" t="inlineStr">
        <is>
          <t>But I know them as two of the most
extraordinary places on earth.</t>
        </is>
      </c>
      <c r="D474">
        <f>HYPERLINK("https://www.youtube.com/watch?v=G8RxjxdUulE&amp;t=17s", "Go to time")</f>
        <v/>
      </c>
    </row>
    <row r="475">
      <c r="A475">
        <f>HYPERLINK("https://www.youtube.com/watch?v=G8RxjxdUulE", "Video")</f>
        <v/>
      </c>
      <c r="B475" t="inlineStr">
        <is>
          <t>0:49</t>
        </is>
      </c>
      <c r="C475" t="inlineStr">
        <is>
          <t>But one of the most extraordinary things
I learned about them</t>
        </is>
      </c>
      <c r="D475">
        <f>HYPERLINK("https://www.youtube.com/watch?v=G8RxjxdUulE&amp;t=49s", "Go to time")</f>
        <v/>
      </c>
    </row>
    <row r="476">
      <c r="A476">
        <f>HYPERLINK("https://www.youtube.com/watch?v=G8RxjxdUulE", "Video")</f>
        <v/>
      </c>
      <c r="B476" t="inlineStr">
        <is>
          <t>0:56</t>
        </is>
      </c>
      <c r="C476" t="inlineStr">
        <is>
          <t>these challenging, extraordinary days
on the front lines -- by singing.</t>
        </is>
      </c>
      <c r="D476">
        <f>HYPERLINK("https://www.youtube.com/watch?v=G8RxjxdUulE&amp;t=56s", "Go to time")</f>
        <v/>
      </c>
    </row>
    <row r="477">
      <c r="A477">
        <f>HYPERLINK("https://www.youtube.com/watch?v=gN2DWyJTUnY", "Video")</f>
        <v/>
      </c>
      <c r="B477" t="inlineStr">
        <is>
          <t>8:11</t>
        </is>
      </c>
      <c r="C477" t="inlineStr">
        <is>
          <t>we could imagine things
which are just extraordinary in life.</t>
        </is>
      </c>
      <c r="D477">
        <f>HYPERLINK("https://www.youtube.com/watch?v=gN2DWyJTUnY&amp;t=491s", "Go to time")</f>
        <v/>
      </c>
    </row>
    <row r="478">
      <c r="A478">
        <f>HYPERLINK("https://www.youtube.com/watch?v=gN2DWyJTUnY", "Video")</f>
        <v/>
      </c>
      <c r="B478" t="inlineStr">
        <is>
          <t>8:17</t>
        </is>
      </c>
      <c r="C478" t="inlineStr">
        <is>
          <t>is one of those
extraordinary capabilities.</t>
        </is>
      </c>
      <c r="D478">
        <f>HYPERLINK("https://www.youtube.com/watch?v=gN2DWyJTUnY&amp;t=497s", "Go to time")</f>
        <v/>
      </c>
    </row>
    <row r="479">
      <c r="A479">
        <f>HYPERLINK("https://www.youtube.com/watch?v=NkYk36wpk-4", "Video")</f>
        <v/>
      </c>
      <c r="B479" t="inlineStr">
        <is>
          <t>2:11</t>
        </is>
      </c>
      <c r="C479" t="inlineStr">
        <is>
          <t>when life transforms
from the ordinary into the extraordinary.</t>
        </is>
      </c>
      <c r="D479">
        <f>HYPERLINK("https://www.youtube.com/watch?v=NkYk36wpk-4&amp;t=131s", "Go to time")</f>
        <v/>
      </c>
    </row>
    <row r="480">
      <c r="A480">
        <f>HYPERLINK("https://www.youtube.com/watch?v=afev0ZjAhUA", "Video")</f>
        <v/>
      </c>
      <c r="B480" t="inlineStr">
        <is>
          <t>8:26</t>
        </is>
      </c>
      <c r="C480" t="inlineStr">
        <is>
          <t>I've learned so many extraordinary
things doing this work.</t>
        </is>
      </c>
      <c r="D480">
        <f>HYPERLINK("https://www.youtube.com/watch?v=afev0ZjAhUA&amp;t=506s", "Go to time")</f>
        <v/>
      </c>
    </row>
    <row r="481">
      <c r="A481">
        <f>HYPERLINK("https://www.youtube.com/watch?v=afev0ZjAhUA", "Video")</f>
        <v/>
      </c>
      <c r="B481" t="inlineStr">
        <is>
          <t>9:16</t>
        </is>
      </c>
      <c r="C481" t="inlineStr">
        <is>
          <t>Time is this extraordinary thing</t>
        </is>
      </c>
      <c r="D481">
        <f>HYPERLINK("https://www.youtube.com/watch?v=afev0ZjAhUA&amp;t=556s", "Go to time")</f>
        <v/>
      </c>
    </row>
    <row r="482">
      <c r="A482">
        <f>HYPERLINK("https://www.youtube.com/watch?v=afev0ZjAhUA", "Video")</f>
        <v/>
      </c>
      <c r="B482" t="inlineStr">
        <is>
          <t>10:02</t>
        </is>
      </c>
      <c r="C482" t="inlineStr">
        <is>
          <t>And I found this to be an absolutely
extraordinary example,</t>
        </is>
      </c>
      <c r="D482">
        <f>HYPERLINK("https://www.youtube.com/watch?v=afev0ZjAhUA&amp;t=602s", "Go to time")</f>
        <v/>
      </c>
    </row>
    <row r="483">
      <c r="A483">
        <f>HYPERLINK("https://www.youtube.com/watch?v=20adDr7Felw", "Video")</f>
        <v/>
      </c>
      <c r="B483" t="inlineStr">
        <is>
          <t>2:35</t>
        </is>
      </c>
      <c r="C483" t="inlineStr">
        <is>
          <t>So an extraordinary amount of resources</t>
        </is>
      </c>
      <c r="D483">
        <f>HYPERLINK("https://www.youtube.com/watch?v=20adDr7Felw&amp;t=155s", "Go to time")</f>
        <v/>
      </c>
    </row>
    <row r="484">
      <c r="A484">
        <f>HYPERLINK("https://www.youtube.com/watch?v=20adDr7Felw", "Video")</f>
        <v/>
      </c>
      <c r="B484" t="inlineStr">
        <is>
          <t>8:23</t>
        </is>
      </c>
      <c r="C484" t="inlineStr">
        <is>
          <t>so they're developing
extraordinary products</t>
        </is>
      </c>
      <c r="D484">
        <f>HYPERLINK("https://www.youtube.com/watch?v=20adDr7Felw&amp;t=503s", "Go to time")</f>
        <v/>
      </c>
    </row>
    <row r="485">
      <c r="A485">
        <f>HYPERLINK("https://www.youtube.com/watch?v=20adDr7Felw", "Video")</f>
        <v/>
      </c>
      <c r="B485" t="inlineStr">
        <is>
          <t>8:29</t>
        </is>
      </c>
      <c r="C485" t="inlineStr">
        <is>
          <t>So an extraordinary thing
is happening out there</t>
        </is>
      </c>
      <c r="D485">
        <f>HYPERLINK("https://www.youtube.com/watch?v=20adDr7Felw&amp;t=509s", "Go to time")</f>
        <v/>
      </c>
    </row>
    <row r="486">
      <c r="A486">
        <f>HYPERLINK("https://www.youtube.com/watch?v=20adDr7Felw", "Video")</f>
        <v/>
      </c>
      <c r="B486" t="inlineStr">
        <is>
          <t>10:30</t>
        </is>
      </c>
      <c r="C486" t="inlineStr">
        <is>
          <t>And that's an extraordinary thing
that's happening,</t>
        </is>
      </c>
      <c r="D486">
        <f>HYPERLINK("https://www.youtube.com/watch?v=20adDr7Felw&amp;t=630s", "Go to time")</f>
        <v/>
      </c>
    </row>
    <row r="487">
      <c r="A487">
        <f>HYPERLINK("https://www.youtube.com/watch?v=20adDr7Felw", "Video")</f>
        <v/>
      </c>
      <c r="B487" t="inlineStr">
        <is>
          <t>10:36</t>
        </is>
      </c>
      <c r="C487" t="inlineStr">
        <is>
          <t>"These guys have
this extraordinary sense of dignity</t>
        </is>
      </c>
      <c r="D487">
        <f>HYPERLINK("https://www.youtube.com/watch?v=20adDr7Felw&amp;t=636s", "Go to time")</f>
        <v/>
      </c>
    </row>
    <row r="488">
      <c r="A488">
        <f>HYPERLINK("https://www.youtube.com/watch?v=20adDr7Felw", "Video")</f>
        <v/>
      </c>
      <c r="B488" t="inlineStr">
        <is>
          <t>12:05</t>
        </is>
      </c>
      <c r="C488" t="inlineStr">
        <is>
          <t>So in Africa, we have this
extraordinary opportunity right now,</t>
        </is>
      </c>
      <c r="D488">
        <f>HYPERLINK("https://www.youtube.com/watch?v=20adDr7Felw&amp;t=725s", "Go to time")</f>
        <v/>
      </c>
    </row>
    <row r="489">
      <c r="A489">
        <f>HYPERLINK("https://www.youtube.com/watch?v=20adDr7Felw", "Video")</f>
        <v/>
      </c>
      <c r="B489" t="inlineStr">
        <is>
          <t>12:11</t>
        </is>
      </c>
      <c r="C489" t="inlineStr">
        <is>
          <t>an extraordinary opportunity,</t>
        </is>
      </c>
      <c r="D489">
        <f>HYPERLINK("https://www.youtube.com/watch?v=20adDr7Felw&amp;t=731s", "Go to time")</f>
        <v/>
      </c>
    </row>
    <row r="490">
      <c r="A490">
        <f>HYPERLINK("https://www.youtube.com/watch?v=mkd_XHXhCcw", "Video")</f>
        <v/>
      </c>
      <c r="B490" t="inlineStr">
        <is>
          <t>45:15</t>
        </is>
      </c>
      <c r="C490" t="inlineStr">
        <is>
          <t>Up in Harlem, this extraordinary woman,</t>
        </is>
      </c>
      <c r="D490">
        <f>HYPERLINK("https://www.youtube.com/watch?v=mkd_XHXhCcw&amp;t=2715s", "Go to time")</f>
        <v/>
      </c>
    </row>
    <row r="491">
      <c r="A491">
        <f>HYPERLINK("https://www.youtube.com/watch?v=mkd_XHXhCcw", "Video")</f>
        <v/>
      </c>
      <c r="B491" t="inlineStr">
        <is>
          <t>45:40</t>
        </is>
      </c>
      <c r="C491" t="inlineStr">
        <is>
          <t>is extraordinary,</t>
        </is>
      </c>
      <c r="D491">
        <f>HYPERLINK("https://www.youtube.com/watch?v=mkd_XHXhCcw&amp;t=2740s", "Go to time")</f>
        <v/>
      </c>
    </row>
    <row r="492">
      <c r="A492">
        <f>HYPERLINK("https://www.youtube.com/watch?v=f4xu7w6Vf0U", "Video")</f>
        <v/>
      </c>
      <c r="B492" t="inlineStr">
        <is>
          <t>2:50</t>
        </is>
      </c>
      <c r="C492" t="inlineStr">
        <is>
          <t>but she has pulled together
an extraordinary multidisciplinary team</t>
        </is>
      </c>
      <c r="D492">
        <f>HYPERLINK("https://www.youtube.com/watch?v=f4xu7w6Vf0U&amp;t=170s", "Go to time")</f>
        <v/>
      </c>
    </row>
    <row r="493">
      <c r="A493">
        <f>HYPERLINK("https://www.youtube.com/watch?v=nEtATZePGmg", "Video")</f>
        <v/>
      </c>
      <c r="B493" t="inlineStr">
        <is>
          <t>1:10</t>
        </is>
      </c>
      <c r="C493" t="inlineStr">
        <is>
          <t>life started is the extraordinary</t>
        </is>
      </c>
      <c r="D493">
        <f>HYPERLINK("https://www.youtube.com/watch?v=nEtATZePGmg&amp;t=70s", "Go to time")</f>
        <v/>
      </c>
    </row>
    <row r="494">
      <c r="A494">
        <f>HYPERLINK("https://www.youtube.com/watch?v=IW8mHxAkOtA", "Video")</f>
        <v/>
      </c>
      <c r="B494" t="inlineStr">
        <is>
          <t>12:10</t>
        </is>
      </c>
      <c r="C494" t="inlineStr">
        <is>
          <t>That's the extraordinary resolution
and power of this telescope.</t>
        </is>
      </c>
      <c r="D494">
        <f>HYPERLINK("https://www.youtube.com/watch?v=IW8mHxAkOtA&amp;t=730s", "Go to time")</f>
        <v/>
      </c>
    </row>
    <row r="495">
      <c r="A495">
        <f>HYPERLINK("https://www.youtube.com/watch?v=IW8mHxAkOtA", "Video")</f>
        <v/>
      </c>
      <c r="B495" t="inlineStr">
        <is>
          <t>12:33</t>
        </is>
      </c>
      <c r="C495" t="inlineStr">
        <is>
          <t>Quite extraordinary.</t>
        </is>
      </c>
      <c r="D495">
        <f>HYPERLINK("https://www.youtube.com/watch?v=IW8mHxAkOtA&amp;t=753s", "Go to time")</f>
        <v/>
      </c>
    </row>
    <row r="496">
      <c r="A496">
        <f>HYPERLINK("https://www.youtube.com/watch?v=IW8mHxAkOtA", "Video")</f>
        <v/>
      </c>
      <c r="B496" t="inlineStr">
        <is>
          <t>13:16</t>
        </is>
      </c>
      <c r="C496" t="inlineStr">
        <is>
          <t>Extraordinary precision.</t>
        </is>
      </c>
      <c r="D496">
        <f>HYPERLINK("https://www.youtube.com/watch?v=IW8mHxAkOtA&amp;t=796s", "Go to time")</f>
        <v/>
      </c>
    </row>
    <row r="497">
      <c r="A497">
        <f>HYPERLINK("https://www.youtube.com/watch?v=M6aq2SH-xVo", "Video")</f>
        <v/>
      </c>
      <c r="B497" t="inlineStr">
        <is>
          <t>2:33</t>
        </is>
      </c>
      <c r="C497" t="inlineStr">
        <is>
          <t>While the market
can be an extraordinary resource</t>
        </is>
      </c>
      <c r="D497">
        <f>HYPERLINK("https://www.youtube.com/watch?v=M6aq2SH-xVo&amp;t=153s", "Go to time")</f>
        <v/>
      </c>
    </row>
    <row r="498">
      <c r="A498">
        <f>HYPERLINK("https://www.youtube.com/watch?v=M6aq2SH-xVo", "Video")</f>
        <v/>
      </c>
      <c r="B498" t="inlineStr">
        <is>
          <t>10:58</t>
        </is>
      </c>
      <c r="C498" t="inlineStr">
        <is>
          <t>A UBI would be an extraordinary amount
of money to spend.</t>
        </is>
      </c>
      <c r="D498">
        <f>HYPERLINK("https://www.youtube.com/watch?v=M6aq2SH-xVo&amp;t=658s", "Go to time")</f>
        <v/>
      </c>
    </row>
    <row r="499">
      <c r="A499">
        <f>HYPERLINK("https://www.youtube.com/watch?v=SK3z5H_Rfr0", "Video")</f>
        <v/>
      </c>
      <c r="B499" t="inlineStr">
        <is>
          <t>13:14</t>
        </is>
      </c>
      <c r="C499" t="inlineStr">
        <is>
          <t>So we have this extraordinary potential.</t>
        </is>
      </c>
      <c r="D499">
        <f>HYPERLINK("https://www.youtube.com/watch?v=SK3z5H_Rfr0&amp;t=794s", "Go to time")</f>
        <v/>
      </c>
    </row>
    <row r="500">
      <c r="A500">
        <f>HYPERLINK("https://www.youtube.com/watch?v=nAHvKC_k5VE", "Video")</f>
        <v/>
      </c>
      <c r="B500" t="inlineStr">
        <is>
          <t>4:41</t>
        </is>
      </c>
      <c r="C500" t="inlineStr">
        <is>
          <t>coming out to marvel and witness
this extraordinary artistic endeavor</t>
        </is>
      </c>
      <c r="D500">
        <f>HYPERLINK("https://www.youtube.com/watch?v=nAHvKC_k5VE&amp;t=281s", "Go to time")</f>
        <v/>
      </c>
    </row>
    <row r="501">
      <c r="A501">
        <f>HYPERLINK("https://www.youtube.com/watch?v=nAHvKC_k5VE", "Video")</f>
        <v/>
      </c>
      <c r="B501" t="inlineStr">
        <is>
          <t>5:29</t>
        </is>
      </c>
      <c r="C501" t="inlineStr">
        <is>
          <t>But after four years, this magic trick,
this extraordinary thing happened.</t>
        </is>
      </c>
      <c r="D501">
        <f>HYPERLINK("https://www.youtube.com/watch?v=nAHvKC_k5VE&amp;t=329s", "Go to time")</f>
        <v/>
      </c>
    </row>
    <row r="502">
      <c r="A502">
        <f>HYPERLINK("https://www.youtube.com/watch?v=nAHvKC_k5VE", "Video")</f>
        <v/>
      </c>
      <c r="B502" t="inlineStr">
        <is>
          <t>8:46</t>
        </is>
      </c>
      <c r="C502" t="inlineStr">
        <is>
          <t>Here you see the work of David Best
and his extraordinary temples,</t>
        </is>
      </c>
      <c r="D502">
        <f>HYPERLINK("https://www.youtube.com/watch?v=nAHvKC_k5VE&amp;t=526s", "Go to time")</f>
        <v/>
      </c>
    </row>
    <row r="503">
      <c r="A503">
        <f>HYPERLINK("https://www.youtube.com/watch?v=nAHvKC_k5VE", "Video")</f>
        <v/>
      </c>
      <c r="B503" t="inlineStr">
        <is>
          <t>9:10</t>
        </is>
      </c>
      <c r="C503" t="inlineStr">
        <is>
          <t>And out of their extraordinary
work rose a temple</t>
        </is>
      </c>
      <c r="D503">
        <f>HYPERLINK("https://www.youtube.com/watch?v=nAHvKC_k5VE&amp;t=550s", "Go to time")</f>
        <v/>
      </c>
    </row>
    <row r="504">
      <c r="A504">
        <f>HYPERLINK("https://www.youtube.com/watch?v=nAHvKC_k5VE", "Video")</f>
        <v/>
      </c>
      <c r="B504" t="inlineStr">
        <is>
          <t>10:52</t>
        </is>
      </c>
      <c r="C504" t="inlineStr">
        <is>
          <t>to make this extraordinary thing --</t>
        </is>
      </c>
      <c r="D504">
        <f>HYPERLINK("https://www.youtube.com/watch?v=nAHvKC_k5VE&amp;t=652s", "Go to time")</f>
        <v/>
      </c>
    </row>
    <row r="505">
      <c r="A505">
        <f>HYPERLINK("https://www.youtube.com/watch?v=BcgDvEdGEXg", "Video")</f>
        <v/>
      </c>
      <c r="B505" t="inlineStr">
        <is>
          <t>22:33</t>
        </is>
      </c>
      <c r="C505" t="inlineStr">
        <is>
          <t>and we look, and then you're showing
this extraordinary calm,</t>
        </is>
      </c>
      <c r="D505">
        <f>HYPERLINK("https://www.youtube.com/watch?v=BcgDvEdGEXg&amp;t=1353s", "Go to time")</f>
        <v/>
      </c>
    </row>
    <row r="506">
      <c r="A506">
        <f>HYPERLINK("https://www.youtube.com/watch?v=O4F40SsEFyY", "Video")</f>
        <v/>
      </c>
      <c r="B506" t="inlineStr">
        <is>
          <t>0:47</t>
        </is>
      </c>
      <c r="C506" t="inlineStr">
        <is>
          <t>Data can be a really
extraordinary storyteller,</t>
        </is>
      </c>
      <c r="D506">
        <f>HYPERLINK("https://www.youtube.com/watch?v=O4F40SsEFyY&amp;t=47s", "Go to time")</f>
        <v/>
      </c>
    </row>
    <row r="507">
      <c r="A507">
        <f>HYPERLINK("https://www.youtube.com/watch?v=XPDHY-jOQYA", "Video")</f>
        <v/>
      </c>
      <c r="B507" t="inlineStr">
        <is>
          <t>3:27</t>
        </is>
      </c>
      <c r="C507" t="inlineStr">
        <is>
          <t>until they achieved
that extraordinary historic change.</t>
        </is>
      </c>
      <c r="D507">
        <f>HYPERLINK("https://www.youtube.com/watch?v=XPDHY-jOQYA&amp;t=207s", "Go to time")</f>
        <v/>
      </c>
    </row>
    <row r="508">
      <c r="A508">
        <f>HYPERLINK("https://www.youtube.com/watch?v=BzeTjn0R2VY", "Video")</f>
        <v/>
      </c>
      <c r="B508" t="inlineStr">
        <is>
          <t>16:33</t>
        </is>
      </c>
      <c r="C508" t="inlineStr">
        <is>
          <t>had gone to extraordinary lengths
to hide her identity.</t>
        </is>
      </c>
      <c r="D508">
        <f>HYPERLINK("https://www.youtube.com/watch?v=BzeTjn0R2VY&amp;t=993s", "Go to time")</f>
        <v/>
      </c>
    </row>
    <row r="509">
      <c r="A509">
        <f>HYPERLINK("https://www.youtube.com/watch?v=3vJ4-UH38dQ", "Video")</f>
        <v/>
      </c>
      <c r="B509" t="inlineStr">
        <is>
          <t>2:47</t>
        </is>
      </c>
      <c r="C509" t="inlineStr">
        <is>
          <t>And then something extraordinary happened
on the tiny Micronesian Yap islands.</t>
        </is>
      </c>
      <c r="D509">
        <f>HYPERLINK("https://www.youtube.com/watch?v=3vJ4-UH38dQ&amp;t=167s", "Go to time")</f>
        <v/>
      </c>
    </row>
    <row r="510">
      <c r="A510">
        <f>HYPERLINK("https://www.youtube.com/watch?v=3vJ4-UH38dQ", "Video")</f>
        <v/>
      </c>
      <c r="B510" t="inlineStr">
        <is>
          <t>7:41</t>
        </is>
      </c>
      <c r="C510" t="inlineStr">
        <is>
          <t>No one knows that
extraordinary story today.</t>
        </is>
      </c>
      <c r="D510">
        <f>HYPERLINK("https://www.youtube.com/watch?v=3vJ4-UH38dQ&amp;t=461s", "Go to time")</f>
        <v/>
      </c>
    </row>
    <row r="511">
      <c r="A511">
        <f>HYPERLINK("https://www.youtube.com/watch?v=MjpO66YdP2s", "Video")</f>
        <v/>
      </c>
      <c r="B511" t="inlineStr">
        <is>
          <t>52:32</t>
        </is>
      </c>
      <c r="C511" t="inlineStr">
        <is>
          <t>was such an extraordinary thing.</t>
        </is>
      </c>
      <c r="D511">
        <f>HYPERLINK("https://www.youtube.com/watch?v=MjpO66YdP2s&amp;t=3152s", "Go to time")</f>
        <v/>
      </c>
    </row>
    <row r="512">
      <c r="A512">
        <f>HYPERLINK("https://www.youtube.com/watch?v=0K5OO2ybueM", "Video")</f>
        <v/>
      </c>
      <c r="B512" t="inlineStr">
        <is>
          <t>1:04</t>
        </is>
      </c>
      <c r="C512" t="inlineStr">
        <is>
          <t>described the iPad as a device
that was "extraordinary."</t>
        </is>
      </c>
      <c r="D512">
        <f>HYPERLINK("https://www.youtube.com/watch?v=0K5OO2ybueM&amp;t=64s", "Go to time")</f>
        <v/>
      </c>
    </row>
    <row r="513">
      <c r="A513">
        <f>HYPERLINK("https://www.youtube.com/watch?v=7YoLMG2qja4", "Video")</f>
        <v/>
      </c>
      <c r="B513" t="inlineStr">
        <is>
          <t>1:45</t>
        </is>
      </c>
      <c r="C513" t="inlineStr">
        <is>
          <t>by extraordinary abolitionists
who risked their lives,</t>
        </is>
      </c>
      <c r="D513">
        <f>HYPERLINK("https://www.youtube.com/watch?v=7YoLMG2qja4&amp;t=105s", "Go to time")</f>
        <v/>
      </c>
    </row>
    <row r="514">
      <c r="A514">
        <f>HYPERLINK("https://www.youtube.com/watch?v=7Lc_dlVrg5M", "Video")</f>
        <v/>
      </c>
      <c r="B514" t="inlineStr">
        <is>
          <t>2:02</t>
        </is>
      </c>
      <c r="C514" t="inlineStr">
        <is>
          <t>with extraordinary kings.</t>
        </is>
      </c>
      <c r="D514">
        <f>HYPERLINK("https://www.youtube.com/watch?v=7Lc_dlVrg5M&amp;t=122s", "Go to time")</f>
        <v/>
      </c>
    </row>
    <row r="515">
      <c r="A515">
        <f>HYPERLINK("https://www.youtube.com/watch?v=cUee1I69nFs", "Video")</f>
        <v/>
      </c>
      <c r="B515" t="inlineStr">
        <is>
          <t>1:52</t>
        </is>
      </c>
      <c r="C515" t="inlineStr">
        <is>
          <t>is this extraordinary increase over time,</t>
        </is>
      </c>
      <c r="D515">
        <f>HYPERLINK("https://www.youtube.com/watch?v=cUee1I69nFs&amp;t=112s", "Go to time")</f>
        <v/>
      </c>
    </row>
    <row r="516">
      <c r="A516">
        <f>HYPERLINK("https://www.youtube.com/watch?v=RCXGpEmFbOw", "Video")</f>
        <v/>
      </c>
      <c r="B516" t="inlineStr">
        <is>
          <t>5:40</t>
        </is>
      </c>
      <c r="C516" t="inlineStr">
        <is>
          <t>This gives it an extraordinary capability.</t>
        </is>
      </c>
      <c r="D516">
        <f>HYPERLINK("https://www.youtube.com/watch?v=RCXGpEmFbOw&amp;t=340s", "Go to time")</f>
        <v/>
      </c>
    </row>
    <row r="517">
      <c r="A517">
        <f>HYPERLINK("https://www.youtube.com/watch?v=JlbwchclCBo", "Video")</f>
        <v/>
      </c>
      <c r="B517" t="inlineStr">
        <is>
          <t>5:38</t>
        </is>
      </c>
      <c r="C517" t="inlineStr">
        <is>
          <t>who did seemingly extraordinary things.</t>
        </is>
      </c>
      <c r="D517">
        <f>HYPERLINK("https://www.youtube.com/watch?v=JlbwchclCBo&amp;t=338s", "Go to time")</f>
        <v/>
      </c>
    </row>
    <row r="518">
      <c r="A518">
        <f>HYPERLINK("https://www.youtube.com/watch?v=AHV_BxlNzmM", "Video")</f>
        <v/>
      </c>
      <c r="B518" t="inlineStr">
        <is>
          <t>3:29</t>
        </is>
      </c>
      <c r="C518" t="inlineStr">
        <is>
          <t>This is extraordinary.</t>
        </is>
      </c>
      <c r="D518">
        <f>HYPERLINK("https://www.youtube.com/watch?v=AHV_BxlNzmM&amp;t=209s", "Go to time")</f>
        <v/>
      </c>
    </row>
    <row r="519">
      <c r="A519">
        <f>HYPERLINK("https://www.youtube.com/watch?v=6k8YBJ5sgko", "Video")</f>
        <v/>
      </c>
      <c r="B519" t="inlineStr">
        <is>
          <t>4:30</t>
        </is>
      </c>
      <c r="C519" t="inlineStr">
        <is>
          <t>My grandmother was a woman
who took extraordinary pleasure</t>
        </is>
      </c>
      <c r="D519">
        <f>HYPERLINK("https://www.youtube.com/watch?v=6k8YBJ5sgko&amp;t=270s", "Go to time")</f>
        <v/>
      </c>
    </row>
    <row r="520">
      <c r="A520">
        <f>HYPERLINK("https://www.youtube.com/watch?v=tbicAmaXYtM", "Video")</f>
        <v/>
      </c>
      <c r="B520" t="inlineStr">
        <is>
          <t>9:21</t>
        </is>
      </c>
      <c r="C520" t="inlineStr">
        <is>
          <t>We are ordinary people
attempting to do extraordinary things,</t>
        </is>
      </c>
      <c r="D520">
        <f>HYPERLINK("https://www.youtube.com/watch?v=tbicAmaXYtM&amp;t=561s", "Go to time")</f>
        <v/>
      </c>
    </row>
    <row r="521">
      <c r="A521">
        <f>HYPERLINK("https://www.youtube.com/watch?v=id4YRO7G0wE", "Video")</f>
        <v/>
      </c>
      <c r="B521" t="inlineStr">
        <is>
          <t>2:30</t>
        </is>
      </c>
      <c r="C521" t="inlineStr">
        <is>
          <t>It's extraordinary.</t>
        </is>
      </c>
      <c r="D521">
        <f>HYPERLINK("https://www.youtube.com/watch?v=id4YRO7G0wE&amp;t=150s", "Go to time")</f>
        <v/>
      </c>
    </row>
    <row r="522">
      <c r="A522">
        <f>HYPERLINK("https://www.youtube.com/watch?v=id4YRO7G0wE", "Video")</f>
        <v/>
      </c>
      <c r="B522" t="inlineStr">
        <is>
          <t>2:56</t>
        </is>
      </c>
      <c r="C522" t="inlineStr">
        <is>
          <t>It's extraordinary.</t>
        </is>
      </c>
      <c r="D522">
        <f>HYPERLINK("https://www.youtube.com/watch?v=id4YRO7G0wE&amp;t=176s", "Go to time")</f>
        <v/>
      </c>
    </row>
    <row r="523">
      <c r="A523">
        <f>HYPERLINK("https://www.youtube.com/watch?v=9C7jAAxWnqA", "Video")</f>
        <v/>
      </c>
      <c r="B523" t="inlineStr">
        <is>
          <t>2:46</t>
        </is>
      </c>
      <c r="C523" t="inlineStr">
        <is>
          <t>She plays Isabel Wilkerson,
and she's extraordinary.</t>
        </is>
      </c>
      <c r="D523">
        <f>HYPERLINK("https://www.youtube.com/watch?v=9C7jAAxWnqA&amp;t=166s", "Go to time")</f>
        <v/>
      </c>
    </row>
    <row r="524">
      <c r="A524">
        <f>HYPERLINK("https://www.youtube.com/watch?v=9C7jAAxWnqA", "Video")</f>
        <v/>
      </c>
      <c r="B524" t="inlineStr">
        <is>
          <t>6:01</t>
        </is>
      </c>
      <c r="C524" t="inlineStr">
        <is>
          <t>That's why Aunjanue Ellis's involvement
is so extraordinary,</t>
        </is>
      </c>
      <c r="D524">
        <f>HYPERLINK("https://www.youtube.com/watch?v=9C7jAAxWnqA&amp;t=361s", "Go to time")</f>
        <v/>
      </c>
    </row>
    <row r="525">
      <c r="A525">
        <f>HYPERLINK("https://www.youtube.com/watch?v=9C7jAAxWnqA", "Video")</f>
        <v/>
      </c>
      <c r="B525" t="inlineStr">
        <is>
          <t>14:33</t>
        </is>
      </c>
      <c r="C525" t="inlineStr">
        <is>
          <t>An extraordinary
filmmaker, Ethiopian-born,</t>
        </is>
      </c>
      <c r="D525">
        <f>HYPERLINK("https://www.youtube.com/watch?v=9C7jAAxWnqA&amp;t=873s", "Go to time")</f>
        <v/>
      </c>
    </row>
    <row r="526">
      <c r="A526">
        <f>HYPERLINK("https://www.youtube.com/watch?v=OjuYFNR1aWo", "Video")</f>
        <v/>
      </c>
      <c r="B526" t="inlineStr">
        <is>
          <t>1:10</t>
        </is>
      </c>
      <c r="C526" t="inlineStr">
        <is>
          <t>But even more extraordinary
are these numbers.</t>
        </is>
      </c>
      <c r="D526">
        <f>HYPERLINK("https://www.youtube.com/watch?v=OjuYFNR1aWo&amp;t=70s", "Go to time")</f>
        <v/>
      </c>
    </row>
    <row r="527">
      <c r="A527">
        <f>HYPERLINK("https://www.youtube.com/watch?v=OjuYFNR1aWo", "Video")</f>
        <v/>
      </c>
      <c r="B527" t="inlineStr">
        <is>
          <t>3:13</t>
        </is>
      </c>
      <c r="C527" t="inlineStr">
        <is>
          <t>I think AI is the most
extraordinary technology</t>
        </is>
      </c>
      <c r="D527">
        <f>HYPERLINK("https://www.youtube.com/watch?v=OjuYFNR1aWo&amp;t=193s", "Go to time")</f>
        <v/>
      </c>
    </row>
    <row r="528">
      <c r="A528">
        <f>HYPERLINK("https://www.youtube.com/watch?v=OjuYFNR1aWo", "Video")</f>
        <v/>
      </c>
      <c r="B528" t="inlineStr">
        <is>
          <t>7:36</t>
        </is>
      </c>
      <c r="C528" t="inlineStr">
        <is>
          <t>through the extraordinary amount of money
they pour into elections,</t>
        </is>
      </c>
      <c r="D528">
        <f>HYPERLINK("https://www.youtube.com/watch?v=OjuYFNR1aWo&amp;t=456s", "Go to time")</f>
        <v/>
      </c>
    </row>
    <row r="529">
      <c r="A529">
        <f>HYPERLINK("https://www.youtube.com/watch?v=OjuYFNR1aWo", "Video")</f>
        <v/>
      </c>
      <c r="B529" t="inlineStr">
        <is>
          <t>9:33</t>
        </is>
      </c>
      <c r="C529" t="inlineStr">
        <is>
          <t>is the extraordinary potential</t>
        </is>
      </c>
      <c r="D529">
        <f>HYPERLINK("https://www.youtube.com/watch?v=OjuYFNR1aWo&amp;t=573s", "Go to time")</f>
        <v/>
      </c>
    </row>
    <row r="530">
      <c r="A530">
        <f>HYPERLINK("https://www.youtube.com/watch?v=OjuYFNR1aWo", "Video")</f>
        <v/>
      </c>
      <c r="B530" t="inlineStr">
        <is>
          <t>10:30</t>
        </is>
      </c>
      <c r="C530" t="inlineStr">
        <is>
          <t>cofounded it, famous in this
extraordinary documentary,</t>
        </is>
      </c>
      <c r="D530">
        <f>HYPERLINK("https://www.youtube.com/watch?v=OjuYFNR1aWo&amp;t=630s", "Go to time")</f>
        <v/>
      </c>
    </row>
    <row r="531">
      <c r="A531">
        <f>HYPERLINK("https://www.youtube.com/watch?v=_jHmjs2270A", "Video")</f>
        <v/>
      </c>
      <c r="B531" t="inlineStr">
        <is>
          <t>12:27</t>
        </is>
      </c>
      <c r="C531" t="inlineStr">
        <is>
          <t>to see the extraordinary in the everyday,</t>
        </is>
      </c>
      <c r="D531">
        <f>HYPERLINK("https://www.youtube.com/watch?v=_jHmjs2270A&amp;t=747s", "Go to time")</f>
        <v/>
      </c>
    </row>
    <row r="532">
      <c r="A532">
        <f>HYPERLINK("https://www.youtube.com/watch?v=pyFcr2WcOyo", "Video")</f>
        <v/>
      </c>
      <c r="B532" t="inlineStr">
        <is>
          <t>12:32</t>
        </is>
      </c>
      <c r="C532" t="inlineStr">
        <is>
          <t>Joanne, you're so extraordinary.</t>
        </is>
      </c>
      <c r="D532">
        <f>HYPERLINK("https://www.youtube.com/watch?v=pyFcr2WcOyo&amp;t=752s", "Go to time")</f>
        <v/>
      </c>
    </row>
    <row r="533">
      <c r="A533">
        <f>HYPERLINK("https://www.youtube.com/watch?v=KKNCiRWd_j0", "Video")</f>
        <v/>
      </c>
      <c r="B533" t="inlineStr">
        <is>
          <t>9:05</t>
        </is>
      </c>
      <c r="C533" t="inlineStr">
        <is>
          <t>The long arc of technological history
is now in an extraordinary new phase.</t>
        </is>
      </c>
      <c r="D533">
        <f>HYPERLINK("https://www.youtube.com/watch?v=KKNCiRWd_j0&amp;t=545s", "Go to time")</f>
        <v/>
      </c>
    </row>
    <row r="534">
      <c r="A534">
        <f>HYPERLINK("https://www.youtube.com/watch?v=VdqnAhNrqPU", "Video")</f>
        <v/>
      </c>
      <c r="B534" t="inlineStr">
        <is>
          <t>1:32</t>
        </is>
      </c>
      <c r="C534" t="inlineStr">
        <is>
          <t>CA: I mean, it's so extraordinary
that the ideas and the work in your minds</t>
        </is>
      </c>
      <c r="D534">
        <f>HYPERLINK("https://www.youtube.com/watch?v=VdqnAhNrqPU&amp;t=92s", "Go to time")</f>
        <v/>
      </c>
    </row>
    <row r="535">
      <c r="A535">
        <f>HYPERLINK("https://www.youtube.com/watch?v=VdqnAhNrqPU", "Video")</f>
        <v/>
      </c>
      <c r="B535" t="inlineStr">
        <is>
          <t>5:44</t>
        </is>
      </c>
      <c r="C535" t="inlineStr">
        <is>
          <t>CA: So talk to me about this
extraordinary molecule RNA,</t>
        </is>
      </c>
      <c r="D535">
        <f>HYPERLINK("https://www.youtube.com/watch?v=VdqnAhNrqPU&amp;t=344s", "Go to time")</f>
        <v/>
      </c>
    </row>
    <row r="536">
      <c r="A536">
        <f>HYPERLINK("https://www.youtube.com/watch?v=VdqnAhNrqPU", "Video")</f>
        <v/>
      </c>
      <c r="B536" t="inlineStr">
        <is>
          <t>23:26</t>
        </is>
      </c>
      <c r="C536" t="inlineStr">
        <is>
          <t>just by the extraordinary success
that you've achieved</t>
        </is>
      </c>
      <c r="D536">
        <f>HYPERLINK("https://www.youtube.com/watch?v=VdqnAhNrqPU&amp;t=1406s", "Go to time")</f>
        <v/>
      </c>
    </row>
    <row r="537">
      <c r="A537">
        <f>HYPERLINK("https://www.youtube.com/watch?v=VdqnAhNrqPU", "Video")</f>
        <v/>
      </c>
      <c r="B537" t="inlineStr">
        <is>
          <t>24:25</t>
        </is>
      </c>
      <c r="C537" t="inlineStr">
        <is>
          <t>and to come with extraordinary results.</t>
        </is>
      </c>
      <c r="D537">
        <f>HYPERLINK("https://www.youtube.com/watch?v=VdqnAhNrqPU&amp;t=1465s", "Go to time")</f>
        <v/>
      </c>
    </row>
    <row r="538">
      <c r="A538">
        <f>HYPERLINK("https://www.youtube.com/watch?v=VdqnAhNrqPU", "Video")</f>
        <v/>
      </c>
      <c r="B538" t="inlineStr">
        <is>
          <t>24:38</t>
        </is>
      </c>
      <c r="C538" t="inlineStr">
        <is>
          <t>CA: Well, it's extraordinary and inspiring
what you've achieved,</t>
        </is>
      </c>
      <c r="D538">
        <f>HYPERLINK("https://www.youtube.com/watch?v=VdqnAhNrqPU&amp;t=1478s", "Go to time")</f>
        <v/>
      </c>
    </row>
    <row r="539">
      <c r="A539">
        <f>HYPERLINK("https://www.youtube.com/watch?v=QOCZYRXL0AQ", "Video")</f>
        <v/>
      </c>
      <c r="B539" t="inlineStr">
        <is>
          <t>11:20</t>
        </is>
      </c>
      <c r="C539" t="inlineStr">
        <is>
          <t>the opportunities for benefits
and for breakthroughs is extraordinary.</t>
        </is>
      </c>
      <c r="D539">
        <f>HYPERLINK("https://www.youtube.com/watch?v=QOCZYRXL0AQ&amp;t=680s", "Go to time")</f>
        <v/>
      </c>
    </row>
    <row r="540">
      <c r="A540">
        <f>HYPERLINK("https://www.youtube.com/watch?v=QOCZYRXL0AQ", "Video")</f>
        <v/>
      </c>
      <c r="B540" t="inlineStr">
        <is>
          <t>12:02</t>
        </is>
      </c>
      <c r="C540" t="inlineStr">
        <is>
          <t>so capable of building
these extraordinary tools.</t>
        </is>
      </c>
      <c r="D540">
        <f>HYPERLINK("https://www.youtube.com/watch?v=QOCZYRXL0AQ&amp;t=722s", "Go to time")</f>
        <v/>
      </c>
    </row>
    <row r="541">
      <c r="A541">
        <f>HYPERLINK("https://www.youtube.com/watch?v=zY0U0O6VsOA", "Video")</f>
        <v/>
      </c>
      <c r="B541" t="inlineStr">
        <is>
          <t>9:26</t>
        </is>
      </c>
      <c r="C541" t="inlineStr">
        <is>
          <t>And given China's extraordinary
economic and social transformation</t>
        </is>
      </c>
      <c r="D541">
        <f>HYPERLINK("https://www.youtube.com/watch?v=zY0U0O6VsOA&amp;t=566s", "Go to time")</f>
        <v/>
      </c>
    </row>
    <row r="542">
      <c r="A542">
        <f>HYPERLINK("https://www.youtube.com/watch?v=oQ7vlPpUHN8", "Video")</f>
        <v/>
      </c>
      <c r="B542" t="inlineStr">
        <is>
          <t>1:58</t>
        </is>
      </c>
      <c r="C542" t="inlineStr">
        <is>
          <t>She's also one of the most
extraordinary people I know,</t>
        </is>
      </c>
      <c r="D542">
        <f>HYPERLINK("https://www.youtube.com/watch?v=oQ7vlPpUHN8&amp;t=118s", "Go to time")</f>
        <v/>
      </c>
    </row>
    <row r="543">
      <c r="A543">
        <f>HYPERLINK("https://www.youtube.com/watch?v=IyuiVTsIctg", "Video")</f>
        <v/>
      </c>
      <c r="B543" t="inlineStr">
        <is>
          <t>1:54</t>
        </is>
      </c>
      <c r="C543" t="inlineStr">
        <is>
          <t>this extraordinary team of curators</t>
        </is>
      </c>
      <c r="D543">
        <f>HYPERLINK("https://www.youtube.com/watch?v=IyuiVTsIctg&amp;t=114s", "Go to time")</f>
        <v/>
      </c>
    </row>
    <row r="544">
      <c r="A544">
        <f>HYPERLINK("https://www.youtube.com/watch?v=IyuiVTsIctg", "Video")</f>
        <v/>
      </c>
      <c r="B544" t="inlineStr">
        <is>
          <t>4:17</t>
        </is>
      </c>
      <c r="C544" t="inlineStr">
        <is>
          <t>today's extraordinary guests so do you</t>
        </is>
      </c>
      <c r="D544">
        <f>HYPERLINK("https://www.youtube.com/watch?v=IyuiVTsIctg&amp;t=257s", "Go to time")</f>
        <v/>
      </c>
    </row>
    <row r="545">
      <c r="A545">
        <f>HYPERLINK("https://www.youtube.com/watch?v=IyuiVTsIctg", "Video")</f>
        <v/>
      </c>
      <c r="B545" t="inlineStr">
        <is>
          <t>63:09</t>
        </is>
      </c>
      <c r="C545" t="inlineStr">
        <is>
          <t>graphs that really give an extraordinary</t>
        </is>
      </c>
      <c r="D545">
        <f>HYPERLINK("https://www.youtube.com/watch?v=IyuiVTsIctg&amp;t=3789s", "Go to time")</f>
        <v/>
      </c>
    </row>
    <row r="546">
      <c r="A546">
        <f>HYPERLINK("https://www.youtube.com/watch?v=ivfJJh9y1UI", "Video")</f>
        <v/>
      </c>
      <c r="B546" t="inlineStr">
        <is>
          <t>1:46</t>
        </is>
      </c>
      <c r="C546" t="inlineStr">
        <is>
          <t>who were doing something
extraordinary in the world.</t>
        </is>
      </c>
      <c r="D546">
        <f>HYPERLINK("https://www.youtube.com/watch?v=ivfJJh9y1UI&amp;t=106s", "Go to time")</f>
        <v/>
      </c>
    </row>
    <row r="547">
      <c r="A547">
        <f>HYPERLINK("https://www.youtube.com/watch?v=5foou7mIA0w", "Video")</f>
        <v/>
      </c>
      <c r="B547" t="inlineStr">
        <is>
          <t>5:43</t>
        </is>
      </c>
      <c r="C547" t="inlineStr">
        <is>
          <t>and -- here's the most extraordinary
example I can think of:</t>
        </is>
      </c>
      <c r="D547">
        <f>HYPERLINK("https://www.youtube.com/watch?v=5foou7mIA0w&amp;t=343s", "Go to time")</f>
        <v/>
      </c>
    </row>
    <row r="548">
      <c r="A548">
        <f>HYPERLINK("https://www.youtube.com/watch?v=5foou7mIA0w", "Video")</f>
        <v/>
      </c>
      <c r="B548" t="inlineStr">
        <is>
          <t>7:28</t>
        </is>
      </c>
      <c r="C548" t="inlineStr">
        <is>
          <t>It's been an extraordinary success,
and we've continued it.</t>
        </is>
      </c>
      <c r="D548">
        <f>HYPERLINK("https://www.youtube.com/watch?v=5foou7mIA0w&amp;t=448s", "Go to time")</f>
        <v/>
      </c>
    </row>
    <row r="549">
      <c r="A549">
        <f>HYPERLINK("https://www.youtube.com/watch?v=5foou7mIA0w", "Video")</f>
        <v/>
      </c>
      <c r="B549" t="inlineStr">
        <is>
          <t>8:36</t>
        </is>
      </c>
      <c r="C549" t="inlineStr">
        <is>
          <t>Lin-Manuel's extraordinary retelling
of the foundational story of this country</t>
        </is>
      </c>
      <c r="D549">
        <f>HYPERLINK("https://www.youtube.com/watch?v=5foou7mIA0w&amp;t=516s", "Go to time")</f>
        <v/>
      </c>
    </row>
    <row r="550">
      <c r="A550">
        <f>HYPERLINK("https://www.youtube.com/watch?v=hnygd-8rriU", "Video")</f>
        <v/>
      </c>
      <c r="B550" t="inlineStr">
        <is>
          <t>12:08</t>
        </is>
      </c>
      <c r="C550" t="inlineStr">
        <is>
          <t>this extraordinary look into an actual,</t>
        </is>
      </c>
      <c r="D550">
        <f>HYPERLINK("https://www.youtube.com/watch?v=hnygd-8rriU&amp;t=728s", "Go to time")</f>
        <v/>
      </c>
    </row>
    <row r="551">
      <c r="A551">
        <f>HYPERLINK("https://www.youtube.com/watch?v=hnygd-8rriU", "Video")</f>
        <v/>
      </c>
      <c r="B551" t="inlineStr">
        <is>
          <t>21:34</t>
        </is>
      </c>
      <c r="C551" t="inlineStr">
        <is>
          <t>even if Trump were seen to be
the most extraordinary genius politician</t>
        </is>
      </c>
      <c r="D551">
        <f>HYPERLINK("https://www.youtube.com/watch?v=hnygd-8rriU&amp;t=1294s", "Go to time")</f>
        <v/>
      </c>
    </row>
    <row r="552">
      <c r="A552">
        <f>HYPERLINK("https://www.youtube.com/watch?v=DM1_DV_Fhc4", "Video")</f>
        <v/>
      </c>
      <c r="B552" t="inlineStr">
        <is>
          <t>7:30</t>
        </is>
      </c>
      <c r="C552" t="inlineStr">
        <is>
          <t>It's a really extraordinary period
of human history.</t>
        </is>
      </c>
      <c r="D552">
        <f>HYPERLINK("https://www.youtube.com/watch?v=DM1_DV_Fhc4&amp;t=450s", "Go to time")</f>
        <v/>
      </c>
    </row>
    <row r="553">
      <c r="A553">
        <f>HYPERLINK("https://www.youtube.com/watch?v=iFkCMeEhs0Y", "Video")</f>
        <v/>
      </c>
      <c r="B553" t="inlineStr">
        <is>
          <t>0:19</t>
        </is>
      </c>
      <c r="C553" t="inlineStr">
        <is>
          <t>probably one of the most extraordinary
experiences any of us have had.</t>
        </is>
      </c>
      <c r="D553">
        <f>HYPERLINK("https://www.youtube.com/watch?v=iFkCMeEhs0Y&amp;t=19s", "Go to time")</f>
        <v/>
      </c>
    </row>
    <row r="554">
      <c r="A554">
        <f>HYPERLINK("https://www.youtube.com/watch?v=G37VO1yeVEo", "Video")</f>
        <v/>
      </c>
      <c r="B554" t="inlineStr">
        <is>
          <t>2:46</t>
        </is>
      </c>
      <c r="C554" t="inlineStr">
        <is>
          <t>You should also know that he's a person
with an extraordinary sense of humor.</t>
        </is>
      </c>
      <c r="D554">
        <f>HYPERLINK("https://www.youtube.com/watch?v=G37VO1yeVEo&amp;t=166s", "Go to time")</f>
        <v/>
      </c>
    </row>
    <row r="555">
      <c r="A555">
        <f>HYPERLINK("https://www.youtube.com/watch?v=bUqur6hZvKg", "Video")</f>
        <v/>
      </c>
      <c r="B555" t="inlineStr">
        <is>
          <t>4:27</t>
        </is>
      </c>
      <c r="C555" t="inlineStr">
        <is>
          <t>[In An Extraordinary Act Of Defiance,</t>
        </is>
      </c>
      <c r="D555">
        <f>HYPERLINK("https://www.youtube.com/watch?v=bUqur6hZvKg&amp;t=267s", "Go to time")</f>
        <v/>
      </c>
    </row>
    <row r="556">
      <c r="A556">
        <f>HYPERLINK("https://www.youtube.com/watch?v=Lz9CQ2zKt3M", "Video")</f>
        <v/>
      </c>
      <c r="B556" t="inlineStr">
        <is>
          <t>0:53</t>
        </is>
      </c>
      <c r="C556" t="inlineStr">
        <is>
          <t>It was one of the most extraordinary
examples of multilateralism ever,</t>
        </is>
      </c>
      <c r="D556">
        <f>HYPERLINK("https://www.youtube.com/watch?v=Lz9CQ2zKt3M&amp;t=53s", "Go to time")</f>
        <v/>
      </c>
    </row>
    <row r="557">
      <c r="A557">
        <f>HYPERLINK("https://www.youtube.com/watch?v=Lz9CQ2zKt3M", "Video")</f>
        <v/>
      </c>
      <c r="B557" t="inlineStr">
        <is>
          <t>37:48</t>
        </is>
      </c>
      <c r="C557" t="inlineStr">
        <is>
          <t>for your extraordinary
leadership for years,</t>
        </is>
      </c>
      <c r="D557">
        <f>HYPERLINK("https://www.youtube.com/watch?v=Lz9CQ2zKt3M&amp;t=2268s", "Go to time")</f>
        <v/>
      </c>
    </row>
    <row r="558">
      <c r="A558">
        <f>HYPERLINK("https://www.youtube.com/watch?v=gmj-azFbpkA", "Video")</f>
        <v/>
      </c>
      <c r="B558" t="inlineStr">
        <is>
          <t>10:10</t>
        </is>
      </c>
      <c r="C558" t="inlineStr">
        <is>
          <t>And yet, it is extraordinary,</t>
        </is>
      </c>
      <c r="D558">
        <f>HYPERLINK("https://www.youtube.com/watch?v=gmj-azFbpkA&amp;t=610s", "Go to time")</f>
        <v/>
      </c>
    </row>
    <row r="559">
      <c r="A559">
        <f>HYPERLINK("https://www.youtube.com/watch?v=ss-utCZ5Ok8", "Video")</f>
        <v/>
      </c>
      <c r="B559" t="inlineStr">
        <is>
          <t>2:11</t>
        </is>
      </c>
      <c r="C559" t="inlineStr">
        <is>
          <t>because your story is so extraordinary.</t>
        </is>
      </c>
      <c r="D559">
        <f>HYPERLINK("https://www.youtube.com/watch?v=ss-utCZ5Ok8&amp;t=131s", "Go to time")</f>
        <v/>
      </c>
    </row>
    <row r="560">
      <c r="A560">
        <f>HYPERLINK("https://www.youtube.com/watch?v=ss-utCZ5Ok8", "Video")</f>
        <v/>
      </c>
      <c r="B560" t="inlineStr">
        <is>
          <t>11:18</t>
        </is>
      </c>
      <c r="C560" t="inlineStr">
        <is>
          <t>and we've designed this extraordinary way
of you and me talking</t>
        </is>
      </c>
      <c r="D560">
        <f>HYPERLINK("https://www.youtube.com/watch?v=ss-utCZ5Ok8&amp;t=678s", "Go to time")</f>
        <v/>
      </c>
    </row>
    <row r="561">
      <c r="A561">
        <f>HYPERLINK("https://www.youtube.com/watch?v=ss-utCZ5Ok8", "Video")</f>
        <v/>
      </c>
      <c r="B561" t="inlineStr">
        <is>
          <t>19:11</t>
        </is>
      </c>
      <c r="C561" t="inlineStr">
        <is>
          <t>CA: I mean, you've been this extraordinary
tireless voice, all around the world,</t>
        </is>
      </c>
      <c r="D561">
        <f>HYPERLINK("https://www.youtube.com/watch?v=ss-utCZ5Ok8&amp;t=1151s", "Go to time")</f>
        <v/>
      </c>
    </row>
    <row r="562">
      <c r="A562">
        <f>HYPERLINK("https://www.youtube.com/watch?v=ss-utCZ5Ok8", "Video")</f>
        <v/>
      </c>
      <c r="B562" t="inlineStr">
        <is>
          <t>22:12</t>
        </is>
      </c>
      <c r="C562" t="inlineStr">
        <is>
          <t>CA: National Geographic just launched
this extraordinary film about you,</t>
        </is>
      </c>
      <c r="D562">
        <f>HYPERLINK("https://www.youtube.com/watch?v=ss-utCZ5Ok8&amp;t=1332s", "Go to time")</f>
        <v/>
      </c>
    </row>
    <row r="563">
      <c r="A563">
        <f>HYPERLINK("https://www.youtube.com/watch?v=ss-utCZ5Ok8", "Video")</f>
        <v/>
      </c>
      <c r="B563" t="inlineStr">
        <is>
          <t>22:55</t>
        </is>
      </c>
      <c r="C563" t="inlineStr">
        <is>
          <t>And then there's, you know,
this extraordinary intellect of ours.</t>
        </is>
      </c>
      <c r="D563">
        <f>HYPERLINK("https://www.youtube.com/watch?v=ss-utCZ5Ok8&amp;t=1375s", "Go to time")</f>
        <v/>
      </c>
    </row>
    <row r="564">
      <c r="A564">
        <f>HYPERLINK("https://www.youtube.com/watch?v=ss-utCZ5Ok8", "Video")</f>
        <v/>
      </c>
      <c r="B564" t="inlineStr">
        <is>
          <t>25:01</t>
        </is>
      </c>
      <c r="C564" t="inlineStr">
        <is>
          <t>I really want to thank you
for your extraordinary life,</t>
        </is>
      </c>
      <c r="D564">
        <f>HYPERLINK("https://www.youtube.com/watch?v=ss-utCZ5Ok8&amp;t=1501s", "Go to time")</f>
        <v/>
      </c>
    </row>
    <row r="565">
      <c r="A565">
        <f>HYPERLINK("https://www.youtube.com/watch?v=ER0G2S9r7aE", "Video")</f>
        <v/>
      </c>
      <c r="B565" t="inlineStr">
        <is>
          <t>9:28</t>
        </is>
      </c>
      <c r="C565" t="inlineStr">
        <is>
          <t>is really extraordinary,</t>
        </is>
      </c>
      <c r="D565">
        <f>HYPERLINK("https://www.youtube.com/watch?v=ER0G2S9r7aE&amp;t=568s", "Go to time")</f>
        <v/>
      </c>
    </row>
    <row r="566">
      <c r="A566">
        <f>HYPERLINK("https://www.youtube.com/watch?v=yHGRBTZI6w0", "Video")</f>
        <v/>
      </c>
      <c r="B566" t="inlineStr">
        <is>
          <t>11:24</t>
        </is>
      </c>
      <c r="C566" t="inlineStr">
        <is>
          <t>WPR: That's extraordinary,</t>
        </is>
      </c>
      <c r="D566">
        <f>HYPERLINK("https://www.youtube.com/watch?v=yHGRBTZI6w0&amp;t=684s", "Go to time")</f>
        <v/>
      </c>
    </row>
    <row r="567">
      <c r="A567">
        <f>HYPERLINK("https://www.youtube.com/watch?v=vQILP19qABk", "Video")</f>
        <v/>
      </c>
      <c r="B567" t="inlineStr">
        <is>
          <t>11:49</t>
        </is>
      </c>
      <c r="C567" t="inlineStr">
        <is>
          <t>if we want to achieve
something extraordinary,</t>
        </is>
      </c>
      <c r="D567">
        <f>HYPERLINK("https://www.youtube.com/watch?v=vQILP19qABk&amp;t=709s", "Go to time")</f>
        <v/>
      </c>
    </row>
    <row r="568">
      <c r="A568">
        <f>HYPERLINK("https://www.youtube.com/watch?v=I8992A5oAWM", "Video")</f>
        <v/>
      </c>
      <c r="B568" t="inlineStr">
        <is>
          <t>0:37</t>
        </is>
      </c>
      <c r="C568" t="inlineStr">
        <is>
          <t>as have his extraordinary,
infallible powers of deduction</t>
        </is>
      </c>
      <c r="D568">
        <f>HYPERLINK("https://www.youtube.com/watch?v=I8992A5oAWM&amp;t=37s", "Go to time")</f>
        <v/>
      </c>
    </row>
    <row r="569">
      <c r="A569">
        <f>HYPERLINK("https://www.youtube.com/watch?v=91801Y1lsCg", "Video")</f>
        <v/>
      </c>
      <c r="B569" t="inlineStr">
        <is>
          <t>2:03</t>
        </is>
      </c>
      <c r="C569" t="inlineStr">
        <is>
          <t>the particles are trapped
in extraordinary loops</t>
        </is>
      </c>
      <c r="D569">
        <f>HYPERLINK("https://www.youtube.com/watch?v=91801Y1lsCg&amp;t=123s", "Go to time")</f>
        <v/>
      </c>
    </row>
    <row r="570">
      <c r="A570">
        <f>HYPERLINK("https://www.youtube.com/watch?v=2-VTLiy0Lls", "Video")</f>
        <v/>
      </c>
      <c r="B570" t="inlineStr">
        <is>
          <t>4:34</t>
        </is>
      </c>
      <c r="C570" t="inlineStr">
        <is>
          <t>which grants extraordinary luck
for a brief period of time.</t>
        </is>
      </c>
      <c r="D570">
        <f>HYPERLINK("https://www.youtube.com/watch?v=2-VTLiy0Lls&amp;t=274s", "Go to time")</f>
        <v/>
      </c>
    </row>
    <row r="571">
      <c r="A571">
        <f>HYPERLINK("https://www.youtube.com/watch?v=aJKqtoAcutA", "Video")</f>
        <v/>
      </c>
      <c r="B571" t="inlineStr">
        <is>
          <t>0:25</t>
        </is>
      </c>
      <c r="C571" t="inlineStr">
        <is>
          <t>Today, we know that this extraordinary
king never existed.</t>
        </is>
      </c>
      <c r="D571">
        <f>HYPERLINK("https://www.youtube.com/watch?v=aJKqtoAcutA&amp;t=25s", "Go to time")</f>
        <v/>
      </c>
    </row>
    <row r="572">
      <c r="A572">
        <f>HYPERLINK("https://www.youtube.com/watch?v=pMdJxVjZMRI", "Video")</f>
        <v/>
      </c>
      <c r="B572" t="inlineStr">
        <is>
          <t>0:27</t>
        </is>
      </c>
      <c r="C572" t="inlineStr">
        <is>
          <t>who enlisted the help of his divine 
companions to make her extraordinary.</t>
        </is>
      </c>
      <c r="D572">
        <f>HYPERLINK("https://www.youtube.com/watch?v=pMdJxVjZMRI&amp;t=27s", "Go to time")</f>
        <v/>
      </c>
    </row>
    <row r="573">
      <c r="A573">
        <f>HYPERLINK("https://www.youtube.com/watch?v=cpJlQo_65Ko", "Video")</f>
        <v/>
      </c>
      <c r="B573" t="inlineStr">
        <is>
          <t>1:09</t>
        </is>
      </c>
      <c r="C573" t="inlineStr">
        <is>
          <t>But their most extraordinary adaptations</t>
        </is>
      </c>
      <c r="D573">
        <f>HYPERLINK("https://www.youtube.com/watch?v=cpJlQo_65Ko&amp;t=69s", "Go to time")</f>
        <v/>
      </c>
    </row>
    <row r="574">
      <c r="A574">
        <f>HYPERLINK("https://www.youtube.com/watch?v=wCWl8ZIgCHk", "Video")</f>
        <v/>
      </c>
      <c r="B574" t="inlineStr">
        <is>
          <t>4:06</t>
        </is>
      </c>
      <c r="C574" t="inlineStr">
        <is>
          <t>what survives is one of the most 
extraordinary bodies of work</t>
        </is>
      </c>
      <c r="D574">
        <f>HYPERLINK("https://www.youtube.com/watch?v=wCWl8ZIgCHk&amp;t=246s", "Go to time")</f>
        <v/>
      </c>
    </row>
    <row r="575">
      <c r="A575">
        <f>HYPERLINK("https://www.youtube.com/watch?v=91XI7M9l3no", "Video")</f>
        <v/>
      </c>
      <c r="B575" t="inlineStr">
        <is>
          <t>0:41</t>
        </is>
      </c>
      <c r="C575" t="inlineStr">
        <is>
          <t>but four extraordinary papers,
each on a different topic,</t>
        </is>
      </c>
      <c r="D575">
        <f>HYPERLINK("https://www.youtube.com/watch?v=91XI7M9l3no&amp;t=41s", "Go to time")</f>
        <v/>
      </c>
    </row>
    <row r="576">
      <c r="A576">
        <f>HYPERLINK("https://www.youtube.com/watch?v=qW0M5m4p9YY", "Video")</f>
        <v/>
      </c>
      <c r="B576" t="inlineStr">
        <is>
          <t>5:34</t>
        </is>
      </c>
      <c r="C576" t="inlineStr">
        <is>
          <t>extraordinary to watch. You put them in</t>
        </is>
      </c>
      <c r="D576">
        <f>HYPERLINK("https://www.youtube.com/watch?v=qW0M5m4p9YY&amp;t=334s", "Go to time")</f>
        <v/>
      </c>
    </row>
    <row r="577">
      <c r="A577">
        <f>HYPERLINK("https://www.youtube.com/watch?v=x5pPo5KehCk", "Video")</f>
        <v/>
      </c>
      <c r="B577" t="inlineStr">
        <is>
          <t>1:22</t>
        </is>
      </c>
      <c r="C577" t="inlineStr">
        <is>
          <t>are imbued with extraordinary powers;</t>
        </is>
      </c>
      <c r="D577">
        <f>HYPERLINK("https://www.youtube.com/watch?v=x5pPo5KehCk&amp;t=82s", "Go to time")</f>
        <v/>
      </c>
    </row>
    <row r="578">
      <c r="A578">
        <f>HYPERLINK("https://www.youtube.com/watch?v=rjibeBSnpJ0", "Video")</f>
        <v/>
      </c>
      <c r="B578" t="inlineStr">
        <is>
          <t>0:39</t>
        </is>
      </c>
      <c r="C578" t="inlineStr">
        <is>
          <t>Though stunting vocal growth can produce 
an extraordinary musical range,</t>
        </is>
      </c>
      <c r="D578">
        <f>HYPERLINK("https://www.youtube.com/watch?v=rjibeBSnpJ0&amp;t=39s", "Go to time")</f>
        <v/>
      </c>
    </row>
    <row r="579">
      <c r="A579">
        <f>HYPERLINK("https://www.youtube.com/watch?v=tVdw60eCnJI", "Video")</f>
        <v/>
      </c>
      <c r="B579" t="inlineStr">
        <is>
          <t>0:57</t>
        </is>
      </c>
      <c r="C579" t="inlineStr">
        <is>
          <t>and, of course, they possessed extraordinary talents,</t>
        </is>
      </c>
      <c r="D579">
        <f>HYPERLINK("https://www.youtube.com/watch?v=tVdw60eCnJI&amp;t=57s", "Go to time")</f>
        <v/>
      </c>
    </row>
    <row r="580">
      <c r="A580">
        <f>HYPERLINK("https://www.youtube.com/watch?v=-SPRPkLoKp8", "Video")</f>
        <v/>
      </c>
      <c r="B580" t="inlineStr">
        <is>
          <t>0:08</t>
        </is>
      </c>
      <c r="C580" t="inlineStr">
        <is>
          <t>our bodies undergo a series 
of extraordinary metamorphoses:</t>
        </is>
      </c>
      <c r="D580">
        <f>HYPERLINK("https://www.youtube.com/watch?v=-SPRPkLoKp8&amp;t=8s", "Go to time")</f>
        <v/>
      </c>
    </row>
    <row r="581">
      <c r="A581">
        <f>HYPERLINK("https://www.youtube.com/watch?v=cYnkRvYGnEk", "Video")</f>
        <v/>
      </c>
      <c r="B581" t="inlineStr">
        <is>
          <t>0:48</t>
        </is>
      </c>
      <c r="C581" t="inlineStr">
        <is>
          <t>extraordinary lives and here's the</t>
        </is>
      </c>
      <c r="D581">
        <f>HYPERLINK("https://www.youtube.com/watch?v=cYnkRvYGnEk&amp;t=48s", "Go to time")</f>
        <v/>
      </c>
    </row>
    <row r="582">
      <c r="A582">
        <f>HYPERLINK("https://www.youtube.com/watch?v=r1BhsWsmjco", "Video")</f>
        <v/>
      </c>
      <c r="B582" t="inlineStr">
        <is>
          <t>2:25</t>
        </is>
      </c>
      <c r="C582" t="inlineStr">
        <is>
          <t>But these wild experiments also produced 
extraordinary misconceptions.</t>
        </is>
      </c>
      <c r="D582">
        <f>HYPERLINK("https://www.youtube.com/watch?v=r1BhsWsmjco&amp;t=145s", "Go to time")</f>
        <v/>
      </c>
    </row>
    <row r="583">
      <c r="A583">
        <f>HYPERLINK("https://www.youtube.com/watch?v=B9XYtPqWLB4", "Video")</f>
        <v/>
      </c>
      <c r="B583" t="inlineStr">
        <is>
          <t>0:33</t>
        </is>
      </c>
      <c r="C583" t="inlineStr">
        <is>
          <t>she would establish herself as the creator
and muse behind extraordinary art.</t>
        </is>
      </c>
      <c r="D583">
        <f>HYPERLINK("https://www.youtube.com/watch?v=B9XYtPqWLB4&amp;t=33s", "Go to time")</f>
        <v/>
      </c>
    </row>
    <row r="584">
      <c r="A584">
        <f>HYPERLINK("https://www.youtube.com/watch?v=VElc-9Xa1f0", "Video")</f>
        <v/>
      </c>
      <c r="B584" t="inlineStr">
        <is>
          <t>0:13</t>
        </is>
      </c>
      <c r="C584" t="inlineStr">
        <is>
          <t>However, other species
have extraordinary adaptations</t>
        </is>
      </c>
      <c r="D584">
        <f>HYPERLINK("https://www.youtube.com/watch?v=VElc-9Xa1f0&amp;t=13s", "Go to time")</f>
        <v/>
      </c>
    </row>
    <row r="585">
      <c r="A585">
        <f>HYPERLINK("https://www.youtube.com/watch?v=dzX8hvoGtT8", "Video")</f>
        <v/>
      </c>
      <c r="B585" t="inlineStr">
        <is>
          <t>2:46</t>
        </is>
      </c>
      <c r="C585" t="inlineStr">
        <is>
          <t>seem to display their extraordinary
tongues defensively,</t>
        </is>
      </c>
      <c r="D585">
        <f>HYPERLINK("https://www.youtube.com/watch?v=dzX8hvoGtT8&amp;t=166s", "Go to time")</f>
        <v/>
      </c>
    </row>
    <row r="586">
      <c r="A586">
        <f>HYPERLINK("https://www.youtube.com/watch?v=f4pkzHP3qyA", "Video")</f>
        <v/>
      </c>
      <c r="B586" t="inlineStr">
        <is>
          <t>1:01</t>
        </is>
      </c>
      <c r="C586" t="inlineStr">
        <is>
          <t>My key map was this extraordinary thing,</t>
        </is>
      </c>
      <c r="D586">
        <f>HYPERLINK("https://www.youtube.com/watch?v=f4pkzHP3qyA&amp;t=61s", "Go to time")</f>
        <v/>
      </c>
    </row>
    <row r="587">
      <c r="A587">
        <f>HYPERLINK("https://www.youtube.com/watch?v=sb2FI2EI4D8", "Video")</f>
        <v/>
      </c>
      <c r="B587" t="inlineStr">
        <is>
          <t>2:41</t>
        </is>
      </c>
      <c r="C587" t="inlineStr">
        <is>
          <t>they also use extraordinary skills to</t>
        </is>
      </c>
      <c r="D587">
        <f>HYPERLINK("https://www.youtube.com/watch?v=sb2FI2EI4D8&amp;t=161s", "Go to time")</f>
        <v/>
      </c>
    </row>
    <row r="588">
      <c r="A588">
        <f>HYPERLINK("https://www.youtube.com/watch?v=sb2FI2EI4D8", "Video")</f>
        <v/>
      </c>
      <c r="B588" t="inlineStr">
        <is>
          <t>2:44</t>
        </is>
      </c>
      <c r="C588" t="inlineStr">
        <is>
          <t>deal with extraordinary situations on a</t>
        </is>
      </c>
      <c r="D588">
        <f>HYPERLINK("https://www.youtube.com/watch?v=sb2FI2EI4D8&amp;t=164s", "Go to time")</f>
        <v/>
      </c>
    </row>
    <row r="589">
      <c r="A589">
        <f>HYPERLINK("https://www.youtube.com/watch?v=3LK3ONKo-WM", "Video")</f>
        <v/>
      </c>
      <c r="B589" t="inlineStr">
        <is>
          <t>3:42</t>
        </is>
      </c>
      <c r="C589" t="inlineStr">
        <is>
          <t>an extraordinary man and even my mother</t>
        </is>
      </c>
      <c r="D589">
        <f>HYPERLINK("https://www.youtube.com/watch?v=3LK3ONKo-WM&amp;t=222s", "Go to time")</f>
        <v/>
      </c>
    </row>
    <row r="590">
      <c r="A590">
        <f>HYPERLINK("https://www.youtube.com/watch?v=P21a5Uty-uc", "Video")</f>
        <v/>
      </c>
      <c r="B590" t="inlineStr">
        <is>
          <t>0:17</t>
        </is>
      </c>
      <c r="C590" t="inlineStr">
        <is>
          <t>She relies on her extraordinary 
sense of smell</t>
        </is>
      </c>
      <c r="D590">
        <f>HYPERLINK("https://www.youtube.com/watch?v=P21a5Uty-uc&amp;t=17s", "Go to time")</f>
        <v/>
      </c>
    </row>
    <row r="591">
      <c r="A591">
        <f>HYPERLINK("https://www.youtube.com/watch?v=mSzCS_5qtVY", "Video")</f>
        <v/>
      </c>
      <c r="B591" t="inlineStr">
        <is>
          <t>4:08</t>
        </is>
      </c>
      <c r="C591" t="inlineStr">
        <is>
          <t>We live at an extraordinary time</t>
        </is>
      </c>
      <c r="D591">
        <f>HYPERLINK("https://www.youtube.com/watch?v=mSzCS_5qtVY&amp;t=248s", "Go to time")</f>
        <v/>
      </c>
    </row>
    <row r="592">
      <c r="A592">
        <f>HYPERLINK("https://www.youtube.com/watch?v=jB7xaaV8Rus", "Video")</f>
        <v/>
      </c>
      <c r="B592" t="inlineStr">
        <is>
          <t>13:35</t>
        </is>
      </c>
      <c r="C592" t="inlineStr">
        <is>
          <t>do something extraordinary every day</t>
        </is>
      </c>
      <c r="D592">
        <f>HYPERLINK("https://www.youtube.com/watch?v=jB7xaaV8Rus&amp;t=815s", "Go to time")</f>
        <v/>
      </c>
    </row>
    <row r="593">
      <c r="A593">
        <f>HYPERLINK("https://www.youtube.com/watch?v=orBYbxxrJSU", "Video")</f>
        <v/>
      </c>
      <c r="B593" t="inlineStr">
        <is>
          <t>5:04</t>
        </is>
      </c>
      <c r="C593" t="inlineStr">
        <is>
          <t>extraordinary way enrapture us and</t>
        </is>
      </c>
      <c r="D593">
        <f>HYPERLINK("https://www.youtube.com/watch?v=orBYbxxrJSU&amp;t=304s", "Go to time")</f>
        <v/>
      </c>
    </row>
    <row r="594">
      <c r="A594">
        <f>HYPERLINK("https://www.youtube.com/watch?v=zf83T6rdzmI", "Video")</f>
        <v/>
      </c>
      <c r="B594" t="inlineStr">
        <is>
          <t>11:28</t>
        </is>
      </c>
      <c r="C594" t="inlineStr">
        <is>
          <t>extraordinary to think about just to put</t>
        </is>
      </c>
      <c r="D594">
        <f>HYPERLINK("https://www.youtube.com/watch?v=zf83T6rdzmI&amp;t=688s", "Go to time")</f>
        <v/>
      </c>
    </row>
    <row r="595">
      <c r="A595">
        <f>HYPERLINK("https://www.youtube.com/watch?v=zf83T6rdzmI", "Video")</f>
        <v/>
      </c>
      <c r="B595" t="inlineStr">
        <is>
          <t>13:09</t>
        </is>
      </c>
      <c r="C595" t="inlineStr">
        <is>
          <t>world from extraordinary places even</t>
        </is>
      </c>
      <c r="D595">
        <f>HYPERLINK("https://www.youtube.com/watch?v=zf83T6rdzmI&amp;t=789s", "Go to time")</f>
        <v/>
      </c>
    </row>
    <row r="596">
      <c r="A596">
        <f>HYPERLINK("https://www.youtube.com/watch?v=zf83T6rdzmI", "Video")</f>
        <v/>
      </c>
      <c r="B596" t="inlineStr">
        <is>
          <t>13:23</t>
        </is>
      </c>
      <c r="C596" t="inlineStr">
        <is>
          <t>extraordinary numbers of people on this</t>
        </is>
      </c>
      <c r="D596">
        <f>HYPERLINK("https://www.youtube.com/watch?v=zf83T6rdzmI&amp;t=803s", "Go to time")</f>
        <v/>
      </c>
    </row>
    <row r="597">
      <c r="A597">
        <f>HYPERLINK("https://www.youtube.com/watch?v=zf83T6rdzmI", "Video")</f>
        <v/>
      </c>
      <c r="B597" t="inlineStr">
        <is>
          <t>13:48</t>
        </is>
      </c>
      <c r="C597" t="inlineStr">
        <is>
          <t>these are extraordinary numbers you can</t>
        </is>
      </c>
      <c r="D597">
        <f>HYPERLINK("https://www.youtube.com/watch?v=zf83T6rdzmI&amp;t=828s", "Go to time")</f>
        <v/>
      </c>
    </row>
    <row r="598">
      <c r="A598">
        <f>HYPERLINK("https://www.youtube.com/watch?v=eVRU5MVYNiw", "Video")</f>
        <v/>
      </c>
      <c r="B598" t="inlineStr">
        <is>
          <t>0:50</t>
        </is>
      </c>
      <c r="C598" t="inlineStr">
        <is>
          <t>Perhaps he is a king, or extraordinary
in some other way.</t>
        </is>
      </c>
      <c r="D598">
        <f>HYPERLINK("https://www.youtube.com/watch?v=eVRU5MVYNiw&amp;t=50s", "Go to time")</f>
        <v/>
      </c>
    </row>
    <row r="599">
      <c r="A599">
        <f>HYPERLINK("https://www.youtube.com/watch?v=7VV4s4uiwLY", "Video")</f>
        <v/>
      </c>
      <c r="B599" t="inlineStr">
        <is>
          <t>2:47</t>
        </is>
      </c>
      <c r="C599" t="inlineStr">
        <is>
          <t>And extraordinary finds go beyond
the animal kingdom:</t>
        </is>
      </c>
      <c r="D599">
        <f>HYPERLINK("https://www.youtube.com/watch?v=7VV4s4uiwLY&amp;t=167s", "Go to time")</f>
        <v/>
      </c>
    </row>
    <row r="600">
      <c r="A600">
        <f>HYPERLINK("https://www.youtube.com/watch?v=R9OCA6UFE-0", "Video")</f>
        <v/>
      </c>
      <c r="B600" t="inlineStr">
        <is>
          <t>2:21</t>
        </is>
      </c>
      <c r="C600" t="inlineStr">
        <is>
          <t>not just in extraordinary circumstances,</t>
        </is>
      </c>
      <c r="D600">
        <f>HYPERLINK("https://www.youtube.com/watch?v=R9OCA6UFE-0&amp;t=141s", "Go to time")</f>
        <v/>
      </c>
    </row>
    <row r="601">
      <c r="A601">
        <f>HYPERLINK("https://www.youtube.com/watch?v=bJ3oTTm_Pdo", "Video")</f>
        <v/>
      </c>
      <c r="B601" t="inlineStr">
        <is>
          <t>2:23</t>
        </is>
      </c>
      <c r="C601" t="inlineStr">
        <is>
          <t>conducting extraordinary experiments
in microgravity.</t>
        </is>
      </c>
      <c r="D601">
        <f>HYPERLINK("https://www.youtube.com/watch?v=bJ3oTTm_Pdo&amp;t=143s", "Go to time")</f>
        <v/>
      </c>
    </row>
    <row r="602">
      <c r="A602">
        <f>HYPERLINK("https://www.youtube.com/watch?v=szTK7EJvDgk", "Video")</f>
        <v/>
      </c>
      <c r="B602" t="inlineStr">
        <is>
          <t>0:40</t>
        </is>
      </c>
      <c r="C602" t="inlineStr">
        <is>
          <t>there are some really extraordinary</t>
        </is>
      </c>
      <c r="D602">
        <f>HYPERLINK("https://www.youtube.com/watch?v=szTK7EJvDgk&amp;t=40s", "Go to time")</f>
        <v/>
      </c>
    </row>
    <row r="603">
      <c r="A603">
        <f>HYPERLINK("https://www.youtube.com/watch?v=szTK7EJvDgk", "Video")</f>
        <v/>
      </c>
      <c r="B603" t="inlineStr">
        <is>
          <t>4:08</t>
        </is>
      </c>
      <c r="C603" t="inlineStr">
        <is>
          <t>an extraordinary advance because</t>
        </is>
      </c>
      <c r="D603">
        <f>HYPERLINK("https://www.youtube.com/watch?v=szTK7EJvDgk&amp;t=248s", "Go to time")</f>
        <v/>
      </c>
    </row>
    <row r="604">
      <c r="A604">
        <f>HYPERLINK("https://www.youtube.com/watch?v=szTK7EJvDgk", "Video")</f>
        <v/>
      </c>
      <c r="B604" t="inlineStr">
        <is>
          <t>4:52</t>
        </is>
      </c>
      <c r="C604" t="inlineStr">
        <is>
          <t>extraordinary because it was the first</t>
        </is>
      </c>
      <c r="D604">
        <f>HYPERLINK("https://www.youtube.com/watch?v=szTK7EJvDgk&amp;t=292s", "Go to time")</f>
        <v/>
      </c>
    </row>
    <row r="605">
      <c r="A605">
        <f>HYPERLINK("https://www.youtube.com/watch?v=szTK7EJvDgk", "Video")</f>
        <v/>
      </c>
      <c r="B605" t="inlineStr">
        <is>
          <t>5:54</t>
        </is>
      </c>
      <c r="C605" t="inlineStr">
        <is>
          <t>really is extraordinary because you can</t>
        </is>
      </c>
      <c r="D605">
        <f>HYPERLINK("https://www.youtube.com/watch?v=szTK7EJvDgk&amp;t=354s", "Go to time")</f>
        <v/>
      </c>
    </row>
    <row r="606">
      <c r="A606">
        <f>HYPERLINK("https://www.youtube.com/watch?v=szTK7EJvDgk", "Video")</f>
        <v/>
      </c>
      <c r="B606" t="inlineStr">
        <is>
          <t>7:55</t>
        </is>
      </c>
      <c r="C606" t="inlineStr">
        <is>
          <t>now and it's absolutely extraordinary</t>
        </is>
      </c>
      <c r="D606">
        <f>HYPERLINK("https://www.youtube.com/watch?v=szTK7EJvDgk&amp;t=475s", "Go to time")</f>
        <v/>
      </c>
    </row>
    <row r="607">
      <c r="A607">
        <f>HYPERLINK("https://www.youtube.com/watch?v=szTK7EJvDgk", "Video")</f>
        <v/>
      </c>
      <c r="B607" t="inlineStr">
        <is>
          <t>11:29</t>
        </is>
      </c>
      <c r="C607" t="inlineStr">
        <is>
          <t>lines as extraordinary as they are and</t>
        </is>
      </c>
      <c r="D607">
        <f>HYPERLINK("https://www.youtube.com/watch?v=szTK7EJvDgk&amp;t=689s", "Go to time")</f>
        <v/>
      </c>
    </row>
    <row r="608">
      <c r="A608">
        <f>HYPERLINK("https://www.youtube.com/watch?v=IxndOd3kmSs", "Video")</f>
        <v/>
      </c>
      <c r="B608" t="inlineStr">
        <is>
          <t>1:01</t>
        </is>
      </c>
      <c r="C608" t="inlineStr">
        <is>
          <t>And however extraordinary,
tardigrades aren't alone.</t>
        </is>
      </c>
      <c r="D608">
        <f>HYPERLINK("https://www.youtube.com/watch?v=IxndOd3kmSs&amp;t=61s", "Go to time")</f>
        <v/>
      </c>
    </row>
    <row r="609">
      <c r="A609">
        <f>HYPERLINK("https://www.youtube.com/watch?v=98pNh3LtV8c", "Video")</f>
        <v/>
      </c>
      <c r="B609" t="inlineStr">
        <is>
          <t>1:24</t>
        </is>
      </c>
      <c r="C609" t="inlineStr">
        <is>
          <t>But while her settings are
eerie and extraordinary,</t>
        </is>
      </c>
      <c r="D609">
        <f>HYPERLINK("https://www.youtube.com/watch?v=98pNh3LtV8c&amp;t=84s", "Go to time")</f>
        <v/>
      </c>
    </row>
    <row r="610">
      <c r="A610">
        <f>HYPERLINK("https://www.youtube.com/watch?v=gWUZ8t6mJRY", "Video")</f>
        <v/>
      </c>
      <c r="B610" t="inlineStr">
        <is>
          <t>11:38</t>
        </is>
      </c>
      <c r="C610" t="inlineStr">
        <is>
          <t>extraordinary if you look closely and if</t>
        </is>
      </c>
      <c r="D610">
        <f>HYPERLINK("https://www.youtube.com/watch?v=gWUZ8t6mJRY&amp;t=698s", "Go to time")</f>
        <v/>
      </c>
    </row>
    <row r="611">
      <c r="A611">
        <f>HYPERLINK("https://www.youtube.com/watch?v=KoS83J6qK1c", "Video")</f>
        <v/>
      </c>
      <c r="B611" t="inlineStr">
        <is>
          <t>1:08</t>
        </is>
      </c>
      <c r="C611" t="inlineStr">
        <is>
          <t>it is extraordinary an extraordinary</t>
        </is>
      </c>
      <c r="D611">
        <f>HYPERLINK("https://www.youtube.com/watch?v=KoS83J6qK1c&amp;t=68s", "Go to time")</f>
        <v/>
      </c>
    </row>
    <row r="612">
      <c r="A612">
        <f>HYPERLINK("https://www.youtube.com/watch?v=CwMaSMBOebc", "Video")</f>
        <v/>
      </c>
      <c r="B612" t="inlineStr">
        <is>
          <t>3:07</t>
        </is>
      </c>
      <c r="C612" t="inlineStr">
        <is>
          <t>extraordinary events call for</t>
        </is>
      </c>
      <c r="D612">
        <f>HYPERLINK("https://www.youtube.com/watch?v=CwMaSMBOebc&amp;t=187s", "Go to time")</f>
        <v/>
      </c>
    </row>
    <row r="613">
      <c r="A613">
        <f>HYPERLINK("https://www.youtube.com/watch?v=CwMaSMBOebc", "Video")</f>
        <v/>
      </c>
      <c r="B613" t="inlineStr">
        <is>
          <t>3:09</t>
        </is>
      </c>
      <c r="C613" t="inlineStr">
        <is>
          <t>extraordinary actions we form an</t>
        </is>
      </c>
      <c r="D613">
        <f>HYPERLINK("https://www.youtube.com/watch?v=CwMaSMBOebc&amp;t=189s", "Go to time")</f>
        <v/>
      </c>
    </row>
    <row r="614">
      <c r="A614">
        <f>HYPERLINK("https://www.youtube.com/watch?v=4Vic0qKl64Y", "Video")</f>
        <v/>
      </c>
      <c r="B614" t="inlineStr">
        <is>
          <t>2:35</t>
        </is>
      </c>
      <c r="C614" t="inlineStr">
        <is>
          <t>into my neighbor's dog extraordinary</t>
        </is>
      </c>
      <c r="D614">
        <f>HYPERLINK("https://www.youtube.com/watch?v=4Vic0qKl64Y&amp;t=155s", "Go to time")</f>
        <v/>
      </c>
    </row>
    <row r="615">
      <c r="A615">
        <f>HYPERLINK("https://www.youtube.com/watch?v=4Vic0qKl64Y", "Video")</f>
        <v/>
      </c>
      <c r="B615" t="inlineStr">
        <is>
          <t>2:42</t>
        </is>
      </c>
      <c r="C615" t="inlineStr">
        <is>
          <t>events call for extraordinary actions we</t>
        </is>
      </c>
      <c r="D615">
        <f>HYPERLINK("https://www.youtube.com/watch?v=4Vic0qKl64Y&amp;t=162s", "Go to time")</f>
        <v/>
      </c>
    </row>
    <row r="616">
      <c r="A616">
        <f>HYPERLINK("https://www.youtube.com/watch?v=v62enz16ug8", "Video")</f>
        <v/>
      </c>
      <c r="B616" t="inlineStr">
        <is>
          <t>3:03</t>
        </is>
      </c>
      <c r="C616" t="inlineStr">
        <is>
          <t>Extraordinary events call</t>
        </is>
      </c>
      <c r="D616">
        <f>HYPERLINK("https://www.youtube.com/watch?v=v62enz16ug8&amp;t=183s", "Go to time")</f>
        <v/>
      </c>
    </row>
    <row r="617">
      <c r="A617">
        <f>HYPERLINK("https://www.youtube.com/watch?v=v62enz16ug8", "Video")</f>
        <v/>
      </c>
      <c r="B617" t="inlineStr">
        <is>
          <t>3:05</t>
        </is>
      </c>
      <c r="C617" t="inlineStr">
        <is>
          <t>for extraordinary actions.</t>
        </is>
      </c>
      <c r="D617">
        <f>HYPERLINK("https://www.youtube.com/watch?v=v62enz16ug8&amp;t=185s", "Go to time")</f>
        <v/>
      </c>
    </row>
    <row r="618">
      <c r="A618">
        <f>HYPERLINK("https://www.youtube.com/watch?v=LMrwM5Qu-l4", "Video")</f>
        <v/>
      </c>
      <c r="B618" t="inlineStr">
        <is>
          <t>2:16</t>
        </is>
      </c>
      <c r="C618" t="inlineStr">
        <is>
          <t>to do extraordinary things in the</t>
        </is>
      </c>
      <c r="D618">
        <f>HYPERLINK("https://www.youtube.com/watch?v=LMrwM5Qu-l4&amp;t=136s", "Go to time")</f>
        <v/>
      </c>
    </row>
    <row r="619">
      <c r="A619">
        <f>HYPERLINK("https://www.youtube.com/watch?v=hDLdgFghC5w", "Video")</f>
        <v/>
      </c>
      <c r="B619" t="inlineStr">
        <is>
          <t>0:44</t>
        </is>
      </c>
      <c r="C619" t="inlineStr">
        <is>
          <t>to do extraordinary things and business</t>
        </is>
      </c>
      <c r="D619">
        <f>HYPERLINK("https://www.youtube.com/watch?v=hDLdgFghC5w&amp;t=44s", "Go to time")</f>
        <v/>
      </c>
    </row>
    <row r="620">
      <c r="A620">
        <f>HYPERLINK("https://www.youtube.com/watch?v=tWjQ6RedwYM", "Video")</f>
        <v/>
      </c>
      <c r="B620" t="inlineStr">
        <is>
          <t>1:50</t>
        </is>
      </c>
      <c r="C620" t="inlineStr">
        <is>
          <t>is extraordinary</t>
        </is>
      </c>
      <c r="D620">
        <f>HYPERLINK("https://www.youtube.com/watch?v=tWjQ6RedwYM&amp;t=110s", "Go to time")</f>
        <v/>
      </c>
    </row>
    <row r="621">
      <c r="A621">
        <f>HYPERLINK("https://www.youtube.com/watch?v=tWjQ6RedwYM", "Video")</f>
        <v/>
      </c>
      <c r="B621" t="inlineStr">
        <is>
          <t>1:52</t>
        </is>
      </c>
      <c r="C621" t="inlineStr">
        <is>
          <t>an extraordinary time it's not that</t>
        </is>
      </c>
      <c r="D621">
        <f>HYPERLINK("https://www.youtube.com/watch?v=tWjQ6RedwYM&amp;t=112s", "Go to time")</f>
        <v/>
      </c>
    </row>
    <row r="622">
      <c r="A622">
        <f>HYPERLINK("https://www.youtube.com/watch?v=wi8wXegtBBo", "Video")</f>
        <v/>
      </c>
      <c r="B622" t="inlineStr">
        <is>
          <t>0:22</t>
        </is>
      </c>
      <c r="C622" t="inlineStr">
        <is>
          <t>is extraordinary an extraordinary time I</t>
        </is>
      </c>
      <c r="D622">
        <f>HYPERLINK("https://www.youtube.com/watch?v=wi8wXegtBBo&amp;t=22s", "Go to time")</f>
        <v/>
      </c>
    </row>
    <row r="623">
      <c r="A623">
        <f>HYPERLINK("https://www.youtube.com/watch?v=7PQglJfavIM", "Video")</f>
        <v/>
      </c>
      <c r="B623" t="inlineStr">
        <is>
          <t>3:25</t>
        </is>
      </c>
      <c r="C623" t="inlineStr">
        <is>
          <t>extraordinary did you plan this well toi</t>
        </is>
      </c>
      <c r="D623">
        <f>HYPERLINK("https://www.youtube.com/watch?v=7PQglJfavIM&amp;t=205s", "Go to time")</f>
        <v/>
      </c>
    </row>
    <row r="624">
      <c r="A624">
        <f>HYPERLINK("https://www.youtube.com/watch?v=tFxpyk9IE-Y", "Video")</f>
        <v/>
      </c>
      <c r="B624" t="inlineStr">
        <is>
          <t>1:06</t>
        </is>
      </c>
      <c r="C624" t="inlineStr">
        <is>
          <t>extraordinary did you plan this well toi</t>
        </is>
      </c>
      <c r="D624">
        <f>HYPERLINK("https://www.youtube.com/watch?v=tFxpyk9IE-Y&amp;t=66s", "Go to time")</f>
        <v/>
      </c>
    </row>
    <row r="625">
      <c r="A625">
        <f>HYPERLINK("https://www.youtube.com/watch?v=rD0uWHoKS_w", "Video")</f>
        <v/>
      </c>
      <c r="B625" t="inlineStr">
        <is>
          <t>8:26</t>
        </is>
      </c>
      <c r="C625" t="inlineStr">
        <is>
          <t>see this oh they're extraordinary yeah</t>
        </is>
      </c>
      <c r="D625">
        <f>HYPERLINK("https://www.youtube.com/watch?v=rD0uWHoKS_w&amp;t=506s", "Go to time")</f>
        <v/>
      </c>
    </row>
    <row r="626">
      <c r="A626">
        <f>HYPERLINK("https://www.youtube.com/watch?v=svVdWOVZXY4", "Video")</f>
        <v/>
      </c>
      <c r="B626" t="inlineStr">
        <is>
          <t>6:58</t>
        </is>
      </c>
      <c r="C626" t="inlineStr">
        <is>
          <t>extraordinary an extraordinary Time come</t>
        </is>
      </c>
      <c r="D626">
        <f>HYPERLINK("https://www.youtube.com/watch?v=svVdWOVZXY4&amp;t=418s", "Go to time")</f>
        <v/>
      </c>
    </row>
    <row r="627">
      <c r="A627">
        <f>HYPERLINK("https://www.youtube.com/watch?v=zl91NnFHTkQ", "Video")</f>
        <v/>
      </c>
      <c r="B627" t="inlineStr">
        <is>
          <t>0:23</t>
        </is>
      </c>
      <c r="C627" t="inlineStr">
        <is>
          <t>these are extraordinary jelly burns the</t>
        </is>
      </c>
      <c r="D627">
        <f>HYPERLINK("https://www.youtube.com/watch?v=zl91NnFHTkQ&amp;t=23s", "Go to time")</f>
        <v/>
      </c>
    </row>
    <row r="628">
      <c r="A628">
        <f>HYPERLINK("https://www.youtube.com/watch?v=-gTQWOk6dkg", "Video")</f>
        <v/>
      </c>
      <c r="B628" t="inlineStr">
        <is>
          <t>29:26</t>
        </is>
      </c>
      <c r="C628" t="inlineStr">
        <is>
          <t>amazing it is extraordinary an</t>
        </is>
      </c>
      <c r="D628">
        <f>HYPERLINK("https://www.youtube.com/watch?v=-gTQWOk6dkg&amp;t=1766s", "Go to time")</f>
        <v/>
      </c>
    </row>
    <row r="629">
      <c r="A629">
        <f>HYPERLINK("https://www.youtube.com/watch?v=-gTQWOk6dkg", "Video")</f>
        <v/>
      </c>
      <c r="B629" t="inlineStr">
        <is>
          <t>29:29</t>
        </is>
      </c>
      <c r="C629" t="inlineStr">
        <is>
          <t>extraordinary time I have recently taken</t>
        </is>
      </c>
      <c r="D629">
        <f>HYPERLINK("https://www.youtube.com/watch?v=-gTQWOk6dkg&amp;t=1769s", "Go to time")</f>
        <v/>
      </c>
    </row>
    <row r="630">
      <c r="A630">
        <f>HYPERLINK("https://www.youtube.com/watch?v=NQ7NeNQaHbM", "Video")</f>
        <v/>
      </c>
      <c r="B630" t="inlineStr">
        <is>
          <t>6:19</t>
        </is>
      </c>
      <c r="C630" t="inlineStr">
        <is>
          <t>They're extraordinary.
-Yahtzee.</t>
        </is>
      </c>
      <c r="D630">
        <f>HYPERLINK("https://www.youtube.com/watch?v=NQ7NeNQaHbM&amp;t=379s", "Go to time")</f>
        <v/>
      </c>
    </row>
    <row r="631">
      <c r="A631">
        <f>HYPERLINK("https://www.youtube.com/watch?v=KIybJjiSsos", "Video")</f>
        <v/>
      </c>
      <c r="B631" t="inlineStr">
        <is>
          <t>4:40</t>
        </is>
      </c>
      <c r="C631" t="inlineStr">
        <is>
          <t>amazing it is extraordinary an</t>
        </is>
      </c>
      <c r="D631">
        <f>HYPERLINK("https://www.youtube.com/watch?v=KIybJjiSsos&amp;t=280s", "Go to time")</f>
        <v/>
      </c>
    </row>
    <row r="632">
      <c r="A632">
        <f>HYPERLINK("https://www.youtube.com/watch?v=KIybJjiSsos", "Video")</f>
        <v/>
      </c>
      <c r="B632" t="inlineStr">
        <is>
          <t>4:42</t>
        </is>
      </c>
      <c r="C632" t="inlineStr">
        <is>
          <t>extraordinary time hey Creed when were</t>
        </is>
      </c>
      <c r="D632">
        <f>HYPERLINK("https://www.youtube.com/watch?v=KIybJjiSsos&amp;t=282s", "Go to time")</f>
        <v/>
      </c>
    </row>
    <row r="633">
      <c r="A633">
        <f>HYPERLINK("https://www.youtube.com/watch?v=lgY4RkzRqtA", "Video")</f>
        <v/>
      </c>
      <c r="B633" t="inlineStr">
        <is>
          <t>1:48</t>
        </is>
      </c>
      <c r="C633" t="inlineStr">
        <is>
          <t>extraordinary did you plan this well</t>
        </is>
      </c>
      <c r="D633">
        <f>HYPERLINK("https://www.youtube.com/watch?v=lgY4RkzRqtA&amp;t=108s", "Go to time")</f>
        <v/>
      </c>
    </row>
    <row r="634">
      <c r="A634">
        <f>HYPERLINK("https://www.youtube.com/watch?v=WN7nBZMB3lk", "Video")</f>
        <v/>
      </c>
      <c r="B634" t="inlineStr">
        <is>
          <t>0:25</t>
        </is>
      </c>
      <c r="C634" t="inlineStr">
        <is>
          <t>extraordinary jedi burns</t>
        </is>
      </c>
      <c r="D634">
        <f>HYPERLINK("https://www.youtube.com/watch?v=WN7nBZMB3lk&amp;t=25s", "Go to time")</f>
        <v/>
      </c>
    </row>
    <row r="635">
      <c r="A635">
        <f>HYPERLINK("https://www.youtube.com/watch?v=om9Gn7vTKo4", "Video")</f>
        <v/>
      </c>
      <c r="B635" t="inlineStr">
        <is>
          <t>0:45</t>
        </is>
      </c>
      <c r="C635" t="inlineStr">
        <is>
          <t>extraordinary an extraordinary time hey</t>
        </is>
      </c>
      <c r="D635">
        <f>HYPERLINK("https://www.youtube.com/watch?v=om9Gn7vTKo4&amp;t=45s", "Go to time")</f>
        <v/>
      </c>
    </row>
    <row r="636">
      <c r="A636">
        <f>HYPERLINK("https://www.youtube.com/watch?v=qTKbULvknqo", "Video")</f>
        <v/>
      </c>
      <c r="B636" t="inlineStr">
        <is>
          <t>2:36</t>
        </is>
      </c>
      <c r="C636" t="inlineStr">
        <is>
          <t>this ah they're extraordinary</t>
        </is>
      </c>
      <c r="D636">
        <f>HYPERLINK("https://www.youtube.com/watch?v=qTKbULvknqo&amp;t=156s", "Go to time")</f>
        <v/>
      </c>
    </row>
    <row r="637">
      <c r="A637">
        <f>HYPERLINK("https://www.youtube.com/watch?v=B6i4rubASKs", "Video")</f>
        <v/>
      </c>
      <c r="B637" t="inlineStr">
        <is>
          <t>1:19</t>
        </is>
      </c>
      <c r="C637" t="inlineStr">
        <is>
          <t>extraordinary events call for</t>
        </is>
      </c>
      <c r="D637">
        <f>HYPERLINK("https://www.youtube.com/watch?v=B6i4rubASKs&amp;t=79s", "Go to time")</f>
        <v/>
      </c>
    </row>
    <row r="638">
      <c r="A638">
        <f>HYPERLINK("https://www.youtube.com/watch?v=B6i4rubASKs", "Video")</f>
        <v/>
      </c>
      <c r="B638" t="inlineStr">
        <is>
          <t>1:21</t>
        </is>
      </c>
      <c r="C638" t="inlineStr">
        <is>
          <t>extraordinary actions</t>
        </is>
      </c>
      <c r="D638">
        <f>HYPERLINK("https://www.youtube.com/watch?v=B6i4rubASKs&amp;t=81s", "Go to time")</f>
        <v/>
      </c>
    </row>
    <row r="639">
      <c r="A639">
        <f>HYPERLINK("https://www.youtube.com/watch?v=6k3XAy0vzPA", "Video")</f>
        <v/>
      </c>
      <c r="B639" t="inlineStr">
        <is>
          <t>0:24</t>
        </is>
      </c>
      <c r="C639" t="inlineStr">
        <is>
          <t>see this ah they're extraordinary</t>
        </is>
      </c>
      <c r="D639">
        <f>HYPERLINK("https://www.youtube.com/watch?v=6k3XAy0vzPA&amp;t=24s", "Go to time")</f>
        <v/>
      </c>
    </row>
    <row r="640">
      <c r="A640">
        <f>HYPERLINK("https://www.youtube.com/watch?v=hZ0yFjfaMG8", "Video")</f>
        <v/>
      </c>
      <c r="B640" t="inlineStr">
        <is>
          <t>0:52</t>
        </is>
      </c>
      <c r="C640" t="inlineStr">
        <is>
          <t>Picasso which sold for an extraordinary</t>
        </is>
      </c>
      <c r="D640">
        <f>HYPERLINK("https://www.youtube.com/watch?v=hZ0yFjfaMG8&amp;t=52s", "Go to time")</f>
        <v/>
      </c>
    </row>
    <row r="641">
      <c r="A641">
        <f>HYPERLINK("https://www.youtube.com/watch?v=WIkntYwePII", "Video")</f>
        <v/>
      </c>
      <c r="B641" t="inlineStr">
        <is>
          <t>1:32</t>
        </is>
      </c>
      <c r="C641" t="inlineStr">
        <is>
          <t>With Musk, you had extraordinary access.</t>
        </is>
      </c>
      <c r="D641">
        <f>HYPERLINK("https://www.youtube.com/watch?v=WIkntYwePII&amp;t=92s", "Go to time")</f>
        <v/>
      </c>
    </row>
    <row r="642">
      <c r="A642">
        <f>HYPERLINK("https://www.youtube.com/watch?v=jW5iQeIzkoI", "Video")</f>
        <v/>
      </c>
      <c r="B642" t="inlineStr">
        <is>
          <t>3:47</t>
        </is>
      </c>
      <c r="C642" t="inlineStr">
        <is>
          <t>really extraordinary and somewhat risky</t>
        </is>
      </c>
      <c r="D642">
        <f>HYPERLINK("https://www.youtube.com/watch?v=jW5iQeIzkoI&amp;t=227s", "Go to time")</f>
        <v/>
      </c>
    </row>
    <row r="643">
      <c r="A643">
        <f>HYPERLINK("https://www.youtube.com/watch?v=RXUPcdOw_mY", "Video")</f>
        <v/>
      </c>
      <c r="B643" t="inlineStr">
        <is>
          <t>3:09</t>
        </is>
      </c>
      <c r="C643" t="inlineStr">
        <is>
          <t>for you and this extraordinary monetary</t>
        </is>
      </c>
      <c r="D643">
        <f>HYPERLINK("https://www.youtube.com/watch?v=RXUPcdOw_mY&amp;t=189s", "Go to time")</f>
        <v/>
      </c>
    </row>
    <row r="644">
      <c r="A644">
        <f>HYPERLINK("https://www.youtube.com/watch?v=uj96TAf-29Q", "Video")</f>
        <v/>
      </c>
      <c r="B644" t="inlineStr">
        <is>
          <t>0:32</t>
        </is>
      </c>
      <c r="C644" t="inlineStr">
        <is>
          <t>it's an extraordinary romantic story</t>
        </is>
      </c>
      <c r="D644">
        <f>HYPERLINK("https://www.youtube.com/watch?v=uj96TAf-29Q&amp;t=32s", "Go to time")</f>
        <v/>
      </c>
    </row>
    <row r="645">
      <c r="A645">
        <f>HYPERLINK("https://www.youtube.com/watch?v=uj96TAf-29Q", "Video")</f>
        <v/>
      </c>
      <c r="B645" t="inlineStr">
        <is>
          <t>4:09</t>
        </is>
      </c>
      <c r="C645" t="inlineStr">
        <is>
          <t>less extraordinary stories of mankind</t>
        </is>
      </c>
      <c r="D645">
        <f>HYPERLINK("https://www.youtube.com/watch?v=uj96TAf-29Q&amp;t=249s", "Go to time")</f>
        <v/>
      </c>
    </row>
    <row r="646">
      <c r="A646">
        <f>HYPERLINK("https://www.youtube.com/watch?v=uj96TAf-29Q", "Video")</f>
        <v/>
      </c>
      <c r="B646" t="inlineStr">
        <is>
          <t>9:09</t>
        </is>
      </c>
      <c r="C646" t="inlineStr">
        <is>
          <t>it's pleasures of extraordinary presence</t>
        </is>
      </c>
      <c r="D646">
        <f>HYPERLINK("https://www.youtube.com/watch?v=uj96TAf-29Q&amp;t=549s", "Go to time")</f>
        <v/>
      </c>
    </row>
    <row r="647">
      <c r="A647">
        <f>HYPERLINK("https://www.youtube.com/watch?v=nHsVu-t1Jjk", "Video")</f>
        <v/>
      </c>
      <c r="B647" t="inlineStr">
        <is>
          <t>0:56</t>
        </is>
      </c>
      <c r="C647" t="inlineStr">
        <is>
          <t>to make extraordinary efforts to protect</t>
        </is>
      </c>
      <c r="D647">
        <f>HYPERLINK("https://www.youtube.com/watch?v=nHsVu-t1Jjk&amp;t=56s", "Go to time")</f>
        <v/>
      </c>
    </row>
    <row r="648">
      <c r="A648">
        <f>HYPERLINK("https://www.youtube.com/watch?v=mYeBSUeu0O8", "Video")</f>
        <v/>
      </c>
      <c r="B648" t="inlineStr">
        <is>
          <t>1:21</t>
        </is>
      </c>
      <c r="C648" t="inlineStr">
        <is>
          <t>We're dealing with an unusual statute that gives the attorney general extraordinary</t>
        </is>
      </c>
      <c r="D648">
        <f>HYPERLINK("https://www.youtube.com/watch?v=mYeBSUeu0O8&amp;t=81s", "Go to time")</f>
        <v/>
      </c>
    </row>
    <row r="649">
      <c r="A649">
        <f>HYPERLINK("https://www.youtube.com/watch?v=D7lRDCgkhwQ", "Video")</f>
        <v/>
      </c>
      <c r="B649" t="inlineStr">
        <is>
          <t>0:51</t>
        </is>
      </c>
      <c r="C649" t="inlineStr">
        <is>
          <t>extraordinary shrinkage in values</t>
        </is>
      </c>
      <c r="D649">
        <f>HYPERLINK("https://www.youtube.com/watch?v=D7lRDCgkhwQ&amp;t=51s", "Go to time")</f>
        <v/>
      </c>
    </row>
    <row r="650">
      <c r="A650">
        <f>HYPERLINK("https://www.youtube.com/watch?v=f85L4RDksls", "Video")</f>
        <v/>
      </c>
      <c r="B650" t="inlineStr">
        <is>
          <t>0:24</t>
        </is>
      </c>
      <c r="C650" t="inlineStr">
        <is>
          <t>to watch about the extraordinary</t>
        </is>
      </c>
      <c r="D650">
        <f>HYPERLINK("https://www.youtube.com/watch?v=f85L4RDksls&amp;t=24s", "Go to time")</f>
        <v/>
      </c>
    </row>
    <row r="651">
      <c r="A651">
        <f>HYPERLINK("https://www.youtube.com/watch?v=kN-eKM1oC_c", "Video")</f>
        <v/>
      </c>
      <c r="B651" t="inlineStr">
        <is>
          <t>2:35</t>
        </is>
      </c>
      <c r="C651" t="inlineStr">
        <is>
          <t>way it's it's an extraordinary film you</t>
        </is>
      </c>
      <c r="D651">
        <f>HYPERLINK("https://www.youtube.com/watch?v=kN-eKM1oC_c&amp;t=155s", "Go to time")</f>
        <v/>
      </c>
    </row>
    <row r="652">
      <c r="A652">
        <f>HYPERLINK("https://www.youtube.com/watch?v=8uDM5BbFwo4", "Video")</f>
        <v/>
      </c>
      <c r="B652" t="inlineStr">
        <is>
          <t>1:22</t>
        </is>
      </c>
      <c r="C652" t="inlineStr">
        <is>
          <t>certainly an extraordinary circumstance</t>
        </is>
      </c>
      <c r="D652">
        <f>HYPERLINK("https://www.youtube.com/watch?v=8uDM5BbFwo4&amp;t=82s", "Go to time")</f>
        <v/>
      </c>
    </row>
    <row r="653">
      <c r="A653">
        <f>HYPERLINK("https://www.youtube.com/watch?v=Rf01eG9xX98", "Video")</f>
        <v/>
      </c>
      <c r="B653" t="inlineStr">
        <is>
          <t>2:11</t>
        </is>
      </c>
      <c r="C653" t="inlineStr">
        <is>
          <t>extraordinary life of Public Service she</t>
        </is>
      </c>
      <c r="D653">
        <f>HYPERLINK("https://www.youtube.com/watch?v=Rf01eG9xX98&amp;t=131s", "Go to time")</f>
        <v/>
      </c>
    </row>
    <row r="654">
      <c r="A654">
        <f>HYPERLINK("https://www.youtube.com/watch?v=3co6lqYAMeg", "Video")</f>
        <v/>
      </c>
      <c r="B654" t="inlineStr">
        <is>
          <t>0:12</t>
        </is>
      </c>
      <c r="C654" t="inlineStr">
        <is>
          <t>rules you know the extraordinary effort</t>
        </is>
      </c>
      <c r="D654">
        <f>HYPERLINK("https://www.youtube.com/watch?v=3co6lqYAMeg&amp;t=12s", "Go to time")</f>
        <v/>
      </c>
    </row>
    <row r="655">
      <c r="A655">
        <f>HYPERLINK("https://www.youtube.com/watch?v=ielinymMQyA", "Video")</f>
        <v/>
      </c>
      <c r="B655" t="inlineStr">
        <is>
          <t>1:54</t>
        </is>
      </c>
      <c r="C655" t="inlineStr">
        <is>
          <t>extraordinary</t>
        </is>
      </c>
      <c r="D655">
        <f>HYPERLINK("https://www.youtube.com/watch?v=ielinymMQyA&amp;t=114s", "Go to time")</f>
        <v/>
      </c>
    </row>
    <row r="656">
      <c r="A656">
        <f>HYPERLINK("https://www.youtube.com/watch?v=p3q5m0ILTfk", "Video")</f>
        <v/>
      </c>
      <c r="B656" t="inlineStr">
        <is>
          <t>3:22</t>
        </is>
      </c>
      <c r="C656" t="inlineStr">
        <is>
          <t>It was such an extraordinary amount of money for someone who had actually really</t>
        </is>
      </c>
      <c r="D656">
        <f>HYPERLINK("https://www.youtube.com/watch?v=p3q5m0ILTfk&amp;t=202s", "Go to time")</f>
        <v/>
      </c>
    </row>
    <row r="657">
      <c r="A657">
        <f>HYPERLINK("https://www.youtube.com/watch?v=p3q5m0ILTfk", "Video")</f>
        <v/>
      </c>
      <c r="B657" t="inlineStr">
        <is>
          <t>4:28</t>
        </is>
      </c>
      <c r="C657" t="inlineStr">
        <is>
          <t>It's an extraordinary tale in that they raised over 16 billion of equity and debt</t>
        </is>
      </c>
      <c r="D657">
        <f>HYPERLINK("https://www.youtube.com/watch?v=p3q5m0ILTfk&amp;t=268s", "Go to time")</f>
        <v/>
      </c>
    </row>
    <row r="658">
      <c r="A658">
        <f>HYPERLINK("https://www.youtube.com/watch?v=4hQUYq2sxt0", "Video")</f>
        <v/>
      </c>
      <c r="B658" t="inlineStr">
        <is>
          <t>0:21</t>
        </is>
      </c>
      <c r="C658" t="inlineStr">
        <is>
          <t>family that had made such extraordinary</t>
        </is>
      </c>
      <c r="D658">
        <f>HYPERLINK("https://www.youtube.com/watch?v=4hQUYq2sxt0&amp;t=21s", "Go to time")</f>
        <v/>
      </c>
    </row>
    <row r="659">
      <c r="A659">
        <f>HYPERLINK("https://www.youtube.com/watch?v=0tLzLpt3D54", "Video")</f>
        <v/>
      </c>
      <c r="B659" t="inlineStr">
        <is>
          <t>0:47</t>
        </is>
      </c>
      <c r="C659" t="inlineStr">
        <is>
          <t>with extraordinary fortitude.</t>
        </is>
      </c>
      <c r="D659">
        <f>HYPERLINK("https://www.youtube.com/watch?v=0tLzLpt3D54&amp;t=47s", "Go to time")</f>
        <v/>
      </c>
    </row>
    <row r="660">
      <c r="A660">
        <f>HYPERLINK("https://www.youtube.com/watch?v=MTyYO11wSZw", "Video")</f>
        <v/>
      </c>
      <c r="B660" t="inlineStr">
        <is>
          <t>3:00</t>
        </is>
      </c>
      <c r="C660" t="inlineStr">
        <is>
          <t>characters into just extraordinary and</t>
        </is>
      </c>
      <c r="D660">
        <f>HYPERLINK("https://www.youtube.com/watch?v=MTyYO11wSZw&amp;t=180s", "Go to time")</f>
        <v/>
      </c>
    </row>
    <row r="661">
      <c r="A661">
        <f>HYPERLINK("https://www.youtube.com/watch?v=MTyYO11wSZw", "Video")</f>
        <v/>
      </c>
      <c r="B661" t="inlineStr">
        <is>
          <t>4:37</t>
        </is>
      </c>
      <c r="C661" t="inlineStr">
        <is>
          <t>extraordinary access so they literally</t>
        </is>
      </c>
      <c r="D661">
        <f>HYPERLINK("https://www.youtube.com/watch?v=MTyYO11wSZw&amp;t=277s", "Go to time")</f>
        <v/>
      </c>
    </row>
    <row r="662">
      <c r="A662">
        <f>HYPERLINK("https://www.youtube.com/watch?v=4wmJFGCpNZc", "Video")</f>
        <v/>
      </c>
      <c r="B662" t="inlineStr">
        <is>
          <t>2:46</t>
        </is>
      </c>
      <c r="C662" t="inlineStr">
        <is>
          <t>extraordinary but we've we've talked</t>
        </is>
      </c>
      <c r="D662">
        <f>HYPERLINK("https://www.youtube.com/watch?v=4wmJFGCpNZc&amp;t=166s", "Go to time")</f>
        <v/>
      </c>
    </row>
    <row r="663">
      <c r="A663">
        <f>HYPERLINK("https://www.youtube.com/watch?v=EO2y6JRj1pU", "Video")</f>
        <v/>
      </c>
      <c r="B663" t="inlineStr">
        <is>
          <t>3:59</t>
        </is>
      </c>
      <c r="C663" t="inlineStr">
        <is>
          <t>extraordinary right sounds great all</t>
        </is>
      </c>
      <c r="D663">
        <f>HYPERLINK("https://www.youtube.com/watch?v=EO2y6JRj1pU&amp;t=239s", "Go to time")</f>
        <v/>
      </c>
    </row>
    <row r="664">
      <c r="A664">
        <f>HYPERLINK("https://www.youtube.com/watch?v=dJDcMLkiwck", "Video")</f>
        <v/>
      </c>
      <c r="B664" t="inlineStr">
        <is>
          <t>0:45</t>
        </is>
      </c>
      <c r="C664" t="inlineStr">
        <is>
          <t>online is pretty extraordinary the way</t>
        </is>
      </c>
      <c r="D664">
        <f>HYPERLINK("https://www.youtube.com/watch?v=dJDcMLkiwck&amp;t=45s", "Go to time")</f>
        <v/>
      </c>
    </row>
    <row r="665">
      <c r="A665">
        <f>HYPERLINK("https://www.youtube.com/watch?v=dJDcMLkiwck", "Video")</f>
        <v/>
      </c>
      <c r="B665" t="inlineStr">
        <is>
          <t>1:26</t>
        </is>
      </c>
      <c r="C665" t="inlineStr">
        <is>
          <t>is extraordinary we have one ad</t>
        </is>
      </c>
      <c r="D665">
        <f>HYPERLINK("https://www.youtube.com/watch?v=dJDcMLkiwck&amp;t=86s", "Go to time")</f>
        <v/>
      </c>
    </row>
    <row r="666">
      <c r="A666">
        <f>HYPERLINK("https://www.youtube.com/watch?v=C-OZ_jSGoMc", "Video")</f>
        <v/>
      </c>
      <c r="B666" t="inlineStr">
        <is>
          <t>0:26</t>
        </is>
      </c>
      <c r="C666" t="inlineStr">
        <is>
          <t>pundits and to produce extraordinary</t>
        </is>
      </c>
      <c r="D666">
        <f>HYPERLINK("https://www.youtube.com/watch?v=C-OZ_jSGoMc&amp;t=26s", "Go to time")</f>
        <v/>
      </c>
    </row>
    <row r="667">
      <c r="A667">
        <f>HYPERLINK("https://www.youtube.com/watch?v=VAX5q-7Gp6I", "Video")</f>
        <v/>
      </c>
      <c r="B667" t="inlineStr">
        <is>
          <t>1:47</t>
        </is>
      </c>
      <c r="C667" t="inlineStr">
        <is>
          <t>ordinary into something extraordinary</t>
        </is>
      </c>
      <c r="D667">
        <f>HYPERLINK("https://www.youtube.com/watch?v=VAX5q-7Gp6I&amp;t=107s", "Go to time")</f>
        <v/>
      </c>
    </row>
    <row r="668">
      <c r="A668">
        <f>HYPERLINK("https://www.youtube.com/watch?v=GO1PenZPnVQ", "Video")</f>
        <v/>
      </c>
      <c r="B668" t="inlineStr">
        <is>
          <t>0:09</t>
        </is>
      </c>
      <c r="C668" t="inlineStr">
        <is>
          <t>extraordinary people who are breaking</t>
        </is>
      </c>
      <c r="D668">
        <f>HYPERLINK("https://www.youtube.com/watch?v=GO1PenZPnVQ&amp;t=9s", "Go to time")</f>
        <v/>
      </c>
    </row>
    <row r="669">
      <c r="A669">
        <f>HYPERLINK("https://www.youtube.com/watch?v=5jG-1FfGx5c", "Video")</f>
        <v/>
      </c>
      <c r="B669" t="inlineStr">
        <is>
          <t>1:13</t>
        </is>
      </c>
      <c r="C669" t="inlineStr">
        <is>
          <t>- It's pretty extraordinary.</t>
        </is>
      </c>
      <c r="D669">
        <f>HYPERLINK("https://www.youtube.com/watch?v=5jG-1FfGx5c&amp;t=73s", "Go to time")</f>
        <v/>
      </c>
    </row>
    <row r="670">
      <c r="A670">
        <f>HYPERLINK("https://www.youtube.com/watch?v=i75PhRxxMaU", "Video")</f>
        <v/>
      </c>
      <c r="B670" t="inlineStr">
        <is>
          <t>3:00</t>
        </is>
      </c>
      <c r="C670" t="inlineStr">
        <is>
          <t>because uh of extraordinary efforts from</t>
        </is>
      </c>
      <c r="D670">
        <f>HYPERLINK("https://www.youtube.com/watch?v=i75PhRxxMaU&amp;t=180s", "Go to time")</f>
        <v/>
      </c>
    </row>
    <row r="671">
      <c r="A671">
        <f>HYPERLINK("https://www.youtube.com/watch?v=gXSCgm7s2vw", "Video")</f>
        <v/>
      </c>
      <c r="B671" t="inlineStr">
        <is>
          <t>0:57</t>
        </is>
      </c>
      <c r="C671" t="inlineStr">
        <is>
          <t>extraordinary energy to to the space I</t>
        </is>
      </c>
      <c r="D671">
        <f>HYPERLINK("https://www.youtube.com/watch?v=gXSCgm7s2vw&amp;t=57s", "Go to time")</f>
        <v/>
      </c>
    </row>
    <row r="672">
      <c r="A672">
        <f>HYPERLINK("https://www.youtube.com/watch?v=jsDwMGH5E8U", "Video")</f>
        <v/>
      </c>
      <c r="B672" t="inlineStr">
        <is>
          <t>0:12</t>
        </is>
      </c>
      <c r="C672" t="inlineStr">
        <is>
          <t>the u.s. extraordinary power over nearly</t>
        </is>
      </c>
      <c r="D672">
        <f>HYPERLINK("https://www.youtube.com/watch?v=jsDwMGH5E8U&amp;t=12s", "Go to time")</f>
        <v/>
      </c>
    </row>
    <row r="673">
      <c r="A673">
        <f>HYPERLINK("https://www.youtube.com/watch?v=QufS6Y531ds", "Video")</f>
        <v/>
      </c>
      <c r="B673" t="inlineStr">
        <is>
          <t>0:29</t>
        </is>
      </c>
      <c r="C673" t="inlineStr">
        <is>
          <t>4:00 a.m. this morning was extraordinary</t>
        </is>
      </c>
      <c r="D673">
        <f>HYPERLINK("https://www.youtube.com/watch?v=QufS6Y531ds&amp;t=29s", "Go to time")</f>
        <v/>
      </c>
    </row>
    <row r="674">
      <c r="A674">
        <f>HYPERLINK("https://www.youtube.com/watch?v=IolQHC_xShM", "Video")</f>
        <v/>
      </c>
      <c r="B674" t="inlineStr">
        <is>
          <t>1:08</t>
        </is>
      </c>
      <c r="C674" t="inlineStr">
        <is>
          <t>air add movement is extraordinary</t>
        </is>
      </c>
      <c r="D674">
        <f>HYPERLINK("https://www.youtube.com/watch?v=IolQHC_xShM&amp;t=68s", "Go to time")</f>
        <v/>
      </c>
    </row>
    <row r="675">
      <c r="A675">
        <f>HYPERLINK("https://www.youtube.com/watch?v=kQrJGQpi7zE", "Video")</f>
        <v/>
      </c>
      <c r="B675" t="inlineStr">
        <is>
          <t>5:08</t>
        </is>
      </c>
      <c r="C675" t="inlineStr">
        <is>
          <t>one they're an extraordinary capable</t>
        </is>
      </c>
      <c r="D675">
        <f>HYPERLINK("https://www.youtube.com/watch?v=kQrJGQpi7zE&amp;t=308s", "Go to time")</f>
        <v/>
      </c>
    </row>
    <row r="676">
      <c r="A676">
        <f>HYPERLINK("https://www.youtube.com/watch?v=Q0DNFFXfThE", "Video")</f>
        <v/>
      </c>
      <c r="B676" t="inlineStr">
        <is>
          <t>5:27</t>
        </is>
      </c>
      <c r="C676" t="inlineStr">
        <is>
          <t>would lend extraordinary value
to these properties beyond,</t>
        </is>
      </c>
      <c r="D676">
        <f>HYPERLINK("https://www.youtube.com/watch?v=Q0DNFFXfThE&amp;t=327s", "Go to time")</f>
        <v/>
      </c>
    </row>
    <row r="677">
      <c r="A677">
        <f>HYPERLINK("https://www.youtube.com/watch?v=ib8y920UzsE", "Video")</f>
        <v/>
      </c>
      <c r="B677" t="inlineStr">
        <is>
          <t>0:10</t>
        </is>
      </c>
      <c r="C677" t="inlineStr">
        <is>
          <t>extraordinary Americans who have lifted</t>
        </is>
      </c>
      <c r="D677">
        <f>HYPERLINK("https://www.youtube.com/watch?v=ib8y920UzsE&amp;t=10s", "Go to time")</f>
        <v/>
      </c>
    </row>
    <row r="678">
      <c r="A678">
        <f>HYPERLINK("https://www.youtube.com/watch?v=ib8y920UzsE", "Video")</f>
        <v/>
      </c>
      <c r="B678" t="inlineStr">
        <is>
          <t>8:52</t>
        </is>
      </c>
      <c r="C678" t="inlineStr">
        <is>
          <t>the screen in her long and extraordinary</t>
        </is>
      </c>
      <c r="D678">
        <f>HYPERLINK("https://www.youtube.com/watch?v=ib8y920UzsE&amp;t=532s", "Go to time")</f>
        <v/>
      </c>
    </row>
    <row r="679">
      <c r="A679">
        <f>HYPERLINK("https://www.youtube.com/watch?v=ib8y920UzsE", "Video")</f>
        <v/>
      </c>
      <c r="B679" t="inlineStr">
        <is>
          <t>25:05</t>
        </is>
      </c>
      <c r="C679" t="inlineStr">
        <is>
          <t>or writing with extraordinary eloquence</t>
        </is>
      </c>
      <c r="D679">
        <f>HYPERLINK("https://www.youtube.com/watch?v=ib8y920UzsE&amp;t=1505s", "Go to time")</f>
        <v/>
      </c>
    </row>
    <row r="680">
      <c r="A680">
        <f>HYPERLINK("https://www.youtube.com/watch?v=cDSlS5KSZlo", "Video")</f>
        <v/>
      </c>
      <c r="B680" t="inlineStr">
        <is>
          <t>3:55</t>
        </is>
      </c>
      <c r="C680" t="inlineStr">
        <is>
          <t>leadership challenge an extraordinary</t>
        </is>
      </c>
      <c r="D680">
        <f>HYPERLINK("https://www.youtube.com/watch?v=cDSlS5KSZlo&amp;t=235s", "Go to time")</f>
        <v/>
      </c>
    </row>
    <row r="681">
      <c r="A681">
        <f>HYPERLINK("https://www.youtube.com/watch?v=25q1XawljmA", "Video")</f>
        <v/>
      </c>
      <c r="B681" t="inlineStr">
        <is>
          <t>0:57</t>
        </is>
      </c>
      <c r="C681" t="inlineStr">
        <is>
          <t>Minister called for an extraordinary</t>
        </is>
      </c>
      <c r="D681">
        <f>HYPERLINK("https://www.youtube.com/watch?v=25q1XawljmA&amp;t=57s", "Go to time")</f>
        <v/>
      </c>
    </row>
    <row r="682">
      <c r="A682">
        <f>HYPERLINK("https://www.youtube.com/watch?v=EHdyOBWNz6A", "Video")</f>
        <v/>
      </c>
      <c r="B682" t="inlineStr">
        <is>
          <t>0:06</t>
        </is>
      </c>
      <c r="C682" t="inlineStr">
        <is>
          <t>extraordinary the iPhone I do everything</t>
        </is>
      </c>
      <c r="D682">
        <f>HYPERLINK("https://www.youtube.com/watch?v=EHdyOBWNz6A&amp;t=6s", "Go to time")</f>
        <v/>
      </c>
    </row>
    <row r="683">
      <c r="A683">
        <f>HYPERLINK("https://www.youtube.com/watch?v=EHdyOBWNz6A", "Video")</f>
        <v/>
      </c>
      <c r="B683" t="inlineStr">
        <is>
          <t>1:48</t>
        </is>
      </c>
      <c r="C683" t="inlineStr">
        <is>
          <t>apps we're seeing an extraordinary</t>
        </is>
      </c>
      <c r="D683">
        <f>HYPERLINK("https://www.youtube.com/watch?v=EHdyOBWNz6A&amp;t=108s", "Go to time")</f>
        <v/>
      </c>
    </row>
    <row r="684">
      <c r="A684">
        <f>HYPERLINK("https://www.youtube.com/watch?v=yKtw4of-j0E", "Video")</f>
        <v/>
      </c>
      <c r="B684" t="inlineStr">
        <is>
          <t>13:10</t>
        </is>
      </c>
      <c r="C684" t="inlineStr">
        <is>
          <t>which I write about in
there, which is extraordinary</t>
        </is>
      </c>
      <c r="D684">
        <f>HYPERLINK("https://www.youtube.com/watch?v=yKtw4of-j0E&amp;t=790s", "Go to time")</f>
        <v/>
      </c>
    </row>
    <row r="685">
      <c r="A685">
        <f>HYPERLINK("https://www.youtube.com/watch?v=OvkgSJuGPfY", "Video")</f>
        <v/>
      </c>
      <c r="B685" t="inlineStr">
        <is>
          <t>6:47</t>
        </is>
      </c>
      <c r="C685" t="inlineStr">
        <is>
          <t>extraordinary results the shift away</t>
        </is>
      </c>
      <c r="D685">
        <f>HYPERLINK("https://www.youtube.com/watch?v=OvkgSJuGPfY&amp;t=407s", "Go to time")</f>
        <v/>
      </c>
    </row>
    <row r="686">
      <c r="A686">
        <f>HYPERLINK("https://www.youtube.com/watch?v=cZjcqs0O3Kw", "Video")</f>
        <v/>
      </c>
      <c r="B686" t="inlineStr">
        <is>
          <t>9:12</t>
        </is>
      </c>
      <c r="C686" t="inlineStr">
        <is>
          <t>- Kind of extraordinary that
it just sort of disappeared.</t>
        </is>
      </c>
      <c r="D686">
        <f>HYPERLINK("https://www.youtube.com/watch?v=cZjcqs0O3Kw&amp;t=552s", "Go to time")</f>
        <v/>
      </c>
    </row>
    <row r="687">
      <c r="A687">
        <f>HYPERLINK("https://www.youtube.com/watch?v=VtyFIrR6gYw", "Video")</f>
        <v/>
      </c>
      <c r="B687" t="inlineStr">
        <is>
          <t>2:24</t>
        </is>
      </c>
      <c r="C687" t="inlineStr">
        <is>
          <t>into session under extraordinary</t>
        </is>
      </c>
      <c r="D687">
        <f>HYPERLINK("https://www.youtube.com/watch?v=VtyFIrR6gYw&amp;t=144s", "Go to time")</f>
        <v/>
      </c>
    </row>
    <row r="688">
      <c r="A688">
        <f>HYPERLINK("https://www.youtube.com/watch?v=ewMGI3wiUs8", "Video")</f>
        <v/>
      </c>
      <c r="B688" t="inlineStr">
        <is>
          <t>1:30</t>
        </is>
      </c>
      <c r="C688" t="inlineStr">
        <is>
          <t>extraordinary might help us develop new</t>
        </is>
      </c>
      <c r="D688">
        <f>HYPERLINK("https://www.youtube.com/watch?v=ewMGI3wiUs8&amp;t=90s", "Go to time")</f>
        <v/>
      </c>
    </row>
    <row r="689">
      <c r="A689">
        <f>HYPERLINK("https://www.youtube.com/watch?v=s9dl8MAUPt8", "Video")</f>
        <v/>
      </c>
      <c r="B689" t="inlineStr">
        <is>
          <t>13:32</t>
        </is>
      </c>
      <c r="C689" t="inlineStr">
        <is>
          <t>extraordinary performance and showed</t>
        </is>
      </c>
      <c r="D689">
        <f>HYPERLINK("https://www.youtube.com/watch?v=s9dl8MAUPt8&amp;t=812s", "Go to time")</f>
        <v/>
      </c>
    </row>
    <row r="690">
      <c r="A690">
        <f>HYPERLINK("https://www.youtube.com/watch?v=ojzHiBxHOCE", "Video")</f>
        <v/>
      </c>
      <c r="B690" t="inlineStr">
        <is>
          <t>1:47</t>
        </is>
      </c>
      <c r="C690" t="inlineStr">
        <is>
          <t>this extraordinary team thank you</t>
        </is>
      </c>
      <c r="D690">
        <f>HYPERLINK("https://www.youtube.com/watch?v=ojzHiBxHOCE&amp;t=107s", "Go to time")</f>
        <v/>
      </c>
    </row>
    <row r="691">
      <c r="A691">
        <f>HYPERLINK("https://www.youtube.com/watch?v=ANe0EaNadCE", "Video")</f>
        <v/>
      </c>
      <c r="B691" t="inlineStr">
        <is>
          <t>0:43</t>
        </is>
      </c>
      <c r="C691" t="inlineStr">
        <is>
          <t>our the extraordinary book based on his</t>
        </is>
      </c>
      <c r="D691">
        <f>HYPERLINK("https://www.youtube.com/watch?v=ANe0EaNadCE&amp;t=43s", "Go to time")</f>
        <v/>
      </c>
    </row>
    <row r="692">
      <c r="A692">
        <f>HYPERLINK("https://www.youtube.com/watch?v=ANe0EaNadCE", "Video")</f>
        <v/>
      </c>
      <c r="B692" t="inlineStr">
        <is>
          <t>1:20</t>
        </is>
      </c>
      <c r="C692" t="inlineStr">
        <is>
          <t>these are the extraordinary costumes</t>
        </is>
      </c>
      <c r="D692">
        <f>HYPERLINK("https://www.youtube.com/watch?v=ANe0EaNadCE&amp;t=80s", "Go to time")</f>
        <v/>
      </c>
    </row>
    <row r="693">
      <c r="A693">
        <f>HYPERLINK("https://www.youtube.com/watch?v=ANe0EaNadCE", "Video")</f>
        <v/>
      </c>
      <c r="B693" t="inlineStr">
        <is>
          <t>1:23</t>
        </is>
      </c>
      <c r="C693" t="inlineStr">
        <is>
          <t>which I love and it's so extraordinary</t>
        </is>
      </c>
      <c r="D693">
        <f>HYPERLINK("https://www.youtube.com/watch?v=ANe0EaNadCE&amp;t=83s", "Go to time")</f>
        <v/>
      </c>
    </row>
    <row r="694">
      <c r="A694">
        <f>HYPERLINK("https://www.youtube.com/watch?v=ANe0EaNadCE", "Video")</f>
        <v/>
      </c>
      <c r="B694" t="inlineStr">
        <is>
          <t>3:17</t>
        </is>
      </c>
      <c r="C694" t="inlineStr">
        <is>
          <t>night it's extraordinary a lot of the</t>
        </is>
      </c>
      <c r="D694">
        <f>HYPERLINK("https://www.youtube.com/watch?v=ANe0EaNadCE&amp;t=197s", "Go to time")</f>
        <v/>
      </c>
    </row>
    <row r="695">
      <c r="A695">
        <f>HYPERLINK("https://www.youtube.com/watch?v=r7ffPJglIf4", "Video")</f>
        <v/>
      </c>
      <c r="B695" t="inlineStr">
        <is>
          <t>0:07</t>
        </is>
      </c>
      <c r="C695" t="inlineStr">
        <is>
          <t>What we saw was extraordinary police</t>
        </is>
      </c>
      <c r="D695">
        <f>HYPERLINK("https://www.youtube.com/watch?v=r7ffPJglIf4&amp;t=7s", "Go to time")</f>
        <v/>
      </c>
    </row>
    <row r="696">
      <c r="A696">
        <f>HYPERLINK("https://www.youtube.com/watch?v=r7ffPJglIf4", "Video")</f>
        <v/>
      </c>
      <c r="B696" t="inlineStr">
        <is>
          <t>0:13</t>
        </is>
      </c>
      <c r="C696" t="inlineStr">
        <is>
          <t>responders become extraordinary, become</t>
        </is>
      </c>
      <c r="D696">
        <f>HYPERLINK("https://www.youtube.com/watch?v=r7ffPJglIf4&amp;t=13s", "Go to time")</f>
        <v/>
      </c>
    </row>
    <row r="697">
      <c r="A697">
        <f>HYPERLINK("https://www.youtube.com/watch?v=-Fj3YQRPRq8", "Video")</f>
        <v/>
      </c>
      <c r="B697" t="inlineStr">
        <is>
          <t>0:47</t>
        </is>
      </c>
      <c r="C697" t="inlineStr">
        <is>
          <t>extraordinary when you consider how</t>
        </is>
      </c>
      <c r="D697">
        <f>HYPERLINK("https://www.youtube.com/watch?v=-Fj3YQRPRq8&amp;t=47s", "Go to time")</f>
        <v/>
      </c>
    </row>
    <row r="698">
      <c r="A698">
        <f>HYPERLINK("https://www.youtube.com/watch?v=bTaXzHc5N3I", "Video")</f>
        <v/>
      </c>
      <c r="B698" t="inlineStr">
        <is>
          <t>2:57</t>
        </is>
      </c>
      <c r="C698" t="inlineStr">
        <is>
          <t>is itself an extraordinary challenge.</t>
        </is>
      </c>
      <c r="D698">
        <f>HYPERLINK("https://www.youtube.com/watch?v=bTaXzHc5N3I&amp;t=177s", "Go to time")</f>
        <v/>
      </c>
    </row>
    <row r="699">
      <c r="A699">
        <f>HYPERLINK("https://www.youtube.com/watch?v=SvqqoS5NAPg", "Video")</f>
        <v/>
      </c>
      <c r="B699" t="inlineStr">
        <is>
          <t>12:39</t>
        </is>
      </c>
      <c r="C699" t="inlineStr">
        <is>
          <t>potential this extraordinary potential</t>
        </is>
      </c>
      <c r="D699">
        <f>HYPERLINK("https://www.youtube.com/watch?v=SvqqoS5NAPg&amp;t=759s", "Go to time")</f>
        <v/>
      </c>
    </row>
    <row r="700">
      <c r="A700">
        <f>HYPERLINK("https://www.youtube.com/watch?v=b1VwoEaAaGk", "Video")</f>
        <v/>
      </c>
      <c r="B700" t="inlineStr">
        <is>
          <t>2:22</t>
        </is>
      </c>
      <c r="C700" t="inlineStr">
        <is>
          <t>but could under extraordinary</t>
        </is>
      </c>
      <c r="D700">
        <f>HYPERLINK("https://www.youtube.com/watch?v=b1VwoEaAaGk&amp;t=142s", "Go to time")</f>
        <v/>
      </c>
    </row>
    <row r="701">
      <c r="A701">
        <f>HYPERLINK("https://www.youtube.com/watch?v=HiMNYw8axto", "Video")</f>
        <v/>
      </c>
      <c r="B701" t="inlineStr">
        <is>
          <t>0:54</t>
        </is>
      </c>
      <c r="C701" t="inlineStr">
        <is>
          <t>to five extraordinary women who</t>
        </is>
      </c>
      <c r="D701">
        <f>HYPERLINK("https://www.youtube.com/watch?v=HiMNYw8axto&amp;t=54s", "Go to time")</f>
        <v/>
      </c>
    </row>
    <row r="702">
      <c r="A702">
        <f>HYPERLINK("https://www.youtube.com/watch?v=GIH5aEINPrc", "Video")</f>
        <v/>
      </c>
      <c r="B702" t="inlineStr">
        <is>
          <t>21:00</t>
        </is>
      </c>
      <c r="C702" t="inlineStr">
        <is>
          <t>years and Mickey's such an extraordinary</t>
        </is>
      </c>
      <c r="D702">
        <f>HYPERLINK("https://www.youtube.com/watch?v=GIH5aEINPrc&amp;t=1260s", "Go to time")</f>
        <v/>
      </c>
    </row>
    <row r="703">
      <c r="A703">
        <f>HYPERLINK("https://www.youtube.com/watch?v=Xj9DggmgnGY", "Video")</f>
        <v/>
      </c>
      <c r="B703" t="inlineStr">
        <is>
          <t>1:03</t>
        </is>
      </c>
      <c r="C703" t="inlineStr">
        <is>
          <t>just about the most extraordinary result</t>
        </is>
      </c>
      <c r="D703">
        <f>HYPERLINK("https://www.youtube.com/watch?v=Xj9DggmgnGY&amp;t=63s", "Go to time")</f>
        <v/>
      </c>
    </row>
    <row r="704">
      <c r="A704">
        <f>HYPERLINK("https://www.youtube.com/watch?v=cYBgE5C4HaY", "Video")</f>
        <v/>
      </c>
      <c r="B704" t="inlineStr">
        <is>
          <t>2:16</t>
        </is>
      </c>
      <c r="C704" t="inlineStr">
        <is>
          <t>extraordinary access by my count you</t>
        </is>
      </c>
      <c r="D704">
        <f>HYPERLINK("https://www.youtube.com/watch?v=cYBgE5C4HaY&amp;t=136s", "Go to time")</f>
        <v/>
      </c>
    </row>
    <row r="705">
      <c r="A705">
        <f>HYPERLINK("https://www.youtube.com/watch?v=xSsxWhBk21E", "Video")</f>
        <v/>
      </c>
      <c r="B705" t="inlineStr">
        <is>
          <t>0:11</t>
        </is>
      </c>
      <c r="C705" t="inlineStr">
        <is>
          <t>as a symbol of the extraordinary</t>
        </is>
      </c>
      <c r="D705">
        <f>HYPERLINK("https://www.youtube.com/watch?v=xSsxWhBk21E&amp;t=11s", "Go to time")</f>
        <v/>
      </c>
    </row>
    <row r="706">
      <c r="A706">
        <f>HYPERLINK("https://www.youtube.com/watch?v=xSsxWhBk21E", "Video")</f>
        <v/>
      </c>
      <c r="B706" t="inlineStr">
        <is>
          <t>0:17</t>
        </is>
      </c>
      <c r="C706" t="inlineStr">
        <is>
          <t>extraordinary resilience of its people</t>
        </is>
      </c>
      <c r="D706">
        <f>HYPERLINK("https://www.youtube.com/watch?v=xSsxWhBk21E&amp;t=17s", "Go to time")</f>
        <v/>
      </c>
    </row>
    <row r="707">
      <c r="A707">
        <f>HYPERLINK("https://www.youtube.com/watch?v=xSsxWhBk21E", "Video")</f>
        <v/>
      </c>
      <c r="B707" t="inlineStr">
        <is>
          <t>0:20</t>
        </is>
      </c>
      <c r="C707" t="inlineStr">
        <is>
          <t>the extraordinary resilience of the</t>
        </is>
      </c>
      <c r="D707">
        <f>HYPERLINK("https://www.youtube.com/watch?v=xSsxWhBk21E&amp;t=20s", "Go to time")</f>
        <v/>
      </c>
    </row>
    <row r="708">
      <c r="A708">
        <f>HYPERLINK("https://www.youtube.com/watch?v=rEoGOitH3Hw", "Video")</f>
        <v/>
      </c>
      <c r="B708" t="inlineStr">
        <is>
          <t>4:11</t>
        </is>
      </c>
      <c r="C708" t="inlineStr">
        <is>
          <t>extraordinary possibilities</t>
        </is>
      </c>
      <c r="D708">
        <f>HYPERLINK("https://www.youtube.com/watch?v=rEoGOitH3Hw&amp;t=251s", "Go to time")</f>
        <v/>
      </c>
    </row>
    <row r="709">
      <c r="A709">
        <f>HYPERLINK("https://www.youtube.com/watch?v=0sE8zuJi-zE", "Video")</f>
        <v/>
      </c>
      <c r="B709" t="inlineStr">
        <is>
          <t>3:04</t>
        </is>
      </c>
      <c r="C709" t="inlineStr">
        <is>
          <t>took the extraordinary step
of asking for Judge Boasberg</t>
        </is>
      </c>
      <c r="D709">
        <f>HYPERLINK("https://www.youtube.com/watch?v=0sE8zuJi-zE&amp;t=184s", "Go to time")</f>
        <v/>
      </c>
    </row>
    <row r="710">
      <c r="A710">
        <f>HYPERLINK("https://www.youtube.com/watch?v=XkFG6GWoUH4", "Video")</f>
        <v/>
      </c>
      <c r="B710" t="inlineStr">
        <is>
          <t>1:06</t>
        </is>
      </c>
      <c r="C710" t="inlineStr">
        <is>
          <t>extraordinary experience what's the</t>
        </is>
      </c>
      <c r="D710">
        <f>HYPERLINK("https://www.youtube.com/watch?v=XkFG6GWoUH4&amp;t=66s", "Go to time")</f>
        <v/>
      </c>
    </row>
    <row r="711">
      <c r="A711">
        <f>HYPERLINK("https://www.youtube.com/watch?v=XkFG6GWoUH4", "Video")</f>
        <v/>
      </c>
      <c r="B711" t="inlineStr">
        <is>
          <t>1:35</t>
        </is>
      </c>
      <c r="C711" t="inlineStr">
        <is>
          <t>extraordinary hope that that can come</t>
        </is>
      </c>
      <c r="D711">
        <f>HYPERLINK("https://www.youtube.com/watch?v=XkFG6GWoUH4&amp;t=95s", "Go to time")</f>
        <v/>
      </c>
    </row>
    <row r="712">
      <c r="A712">
        <f>HYPERLINK("https://www.youtube.com/watch?v=XkFG6GWoUH4", "Video")</f>
        <v/>
      </c>
      <c r="B712" t="inlineStr">
        <is>
          <t>2:18</t>
        </is>
      </c>
      <c r="C712" t="inlineStr">
        <is>
          <t>this rather eccentric extraordinary man</t>
        </is>
      </c>
      <c r="D712">
        <f>HYPERLINK("https://www.youtube.com/watch?v=XkFG6GWoUH4&amp;t=138s", "Go to time")</f>
        <v/>
      </c>
    </row>
    <row r="713">
      <c r="A713">
        <f>HYPERLINK("https://www.youtube.com/watch?v=XkFG6GWoUH4", "Video")</f>
        <v/>
      </c>
      <c r="B713" t="inlineStr">
        <is>
          <t>3:45</t>
        </is>
      </c>
      <c r="C713" t="inlineStr">
        <is>
          <t>it's been an extraordinary uh week and</t>
        </is>
      </c>
      <c r="D713">
        <f>HYPERLINK("https://www.youtube.com/watch?v=XkFG6GWoUH4&amp;t=225s", "Go to time")</f>
        <v/>
      </c>
    </row>
    <row r="714">
      <c r="A714">
        <f>HYPERLINK("https://www.youtube.com/watch?v=XkFG6GWoUH4", "Video")</f>
        <v/>
      </c>
      <c r="B714" t="inlineStr">
        <is>
          <t>4:01</t>
        </is>
      </c>
      <c r="C714" t="inlineStr">
        <is>
          <t>extraordinary yeah from a film which I</t>
        </is>
      </c>
      <c r="D714">
        <f>HYPERLINK("https://www.youtube.com/watch?v=XkFG6GWoUH4&amp;t=241s", "Go to time")</f>
        <v/>
      </c>
    </row>
    <row r="715">
      <c r="A715">
        <f>HYPERLINK("https://www.youtube.com/watch?v=XkFG6GWoUH4", "Video")</f>
        <v/>
      </c>
      <c r="B715" t="inlineStr">
        <is>
          <t>4:39</t>
        </is>
      </c>
      <c r="C715" t="inlineStr">
        <is>
          <t>recognition for a kind of extraordinary</t>
        </is>
      </c>
      <c r="D715">
        <f>HYPERLINK("https://www.youtube.com/watch?v=XkFG6GWoUH4&amp;t=279s", "Go to time")</f>
        <v/>
      </c>
    </row>
    <row r="716">
      <c r="A716">
        <f>HYPERLINK("https://www.youtube.com/watch?v=nSCeHEOThZM", "Video")</f>
        <v/>
      </c>
      <c r="B716" t="inlineStr">
        <is>
          <t>0:53</t>
        </is>
      </c>
      <c r="C716" t="inlineStr">
        <is>
          <t>Court except in extraordinary</t>
        </is>
      </c>
      <c r="D716">
        <f>HYPERLINK("https://www.youtube.com/watch?v=nSCeHEOThZM&amp;t=53s", "Go to time")</f>
        <v/>
      </c>
    </row>
    <row r="717">
      <c r="A717">
        <f>HYPERLINK("https://www.youtube.com/watch?v=MYRweJr7hd4", "Video")</f>
        <v/>
      </c>
      <c r="B717" t="inlineStr">
        <is>
          <t>8:24</t>
        </is>
      </c>
      <c r="C717" t="inlineStr">
        <is>
          <t>decides which January 6th participants will benefit from the president's extraordinary</t>
        </is>
      </c>
      <c r="D717">
        <f>HYPERLINK("https://www.youtube.com/watch?v=MYRweJr7hd4&amp;t=504s", "Go to time")</f>
        <v/>
      </c>
    </row>
    <row r="718">
      <c r="A718">
        <f>HYPERLINK("https://www.youtube.com/watch?v=LZ_FVJjoy1Q", "Video")</f>
        <v/>
      </c>
      <c r="B718" t="inlineStr">
        <is>
          <t>0:06</t>
        </is>
      </c>
      <c r="C718" t="inlineStr">
        <is>
          <t>office I am extraordinary grateful to</t>
        </is>
      </c>
      <c r="D718">
        <f>HYPERLINK("https://www.youtube.com/watch?v=LZ_FVJjoy1Q&amp;t=6s", "Go to time")</f>
        <v/>
      </c>
    </row>
    <row r="719">
      <c r="A719">
        <f>HYPERLINK("https://www.youtube.com/watch?v=LZ_FVJjoy1Q", "Video")</f>
        <v/>
      </c>
      <c r="B719" t="inlineStr">
        <is>
          <t>0:35</t>
        </is>
      </c>
      <c r="C719" t="inlineStr">
        <is>
          <t>end and after 5 years of extraordinary</t>
        </is>
      </c>
      <c r="D719">
        <f>HYPERLINK("https://www.youtube.com/watch?v=LZ_FVJjoy1Q&amp;t=35s", "Go to time")</f>
        <v/>
      </c>
    </row>
    <row r="720">
      <c r="A720">
        <f>HYPERLINK("https://www.youtube.com/watch?v=MKaSyV-jkGw", "Video")</f>
        <v/>
      </c>
      <c r="B720" t="inlineStr">
        <is>
          <t>15:32</t>
        </is>
      </c>
      <c r="C720" t="inlineStr">
        <is>
          <t>extraordinary Innovation this</t>
        </is>
      </c>
      <c r="D720">
        <f>HYPERLINK("https://www.youtube.com/watch?v=MKaSyV-jkGw&amp;t=932s", "Go to time")</f>
        <v/>
      </c>
    </row>
    <row r="721">
      <c r="A721">
        <f>HYPERLINK("https://www.youtube.com/watch?v=MKaSyV-jkGw", "Video")</f>
        <v/>
      </c>
      <c r="B721" t="inlineStr">
        <is>
          <t>19:00</t>
        </is>
      </c>
      <c r="C721" t="inlineStr">
        <is>
          <t>extraordinary Innovations we're seeing</t>
        </is>
      </c>
      <c r="D721">
        <f>HYPERLINK("https://www.youtube.com/watch?v=MKaSyV-jkGw&amp;t=1140s", "Go to time")</f>
        <v/>
      </c>
    </row>
    <row r="722">
      <c r="A722">
        <f>HYPERLINK("https://www.youtube.com/watch?v=qzAn6B3yuKw", "Video")</f>
        <v/>
      </c>
      <c r="B722" t="inlineStr">
        <is>
          <t>0:53</t>
        </is>
      </c>
      <c r="C722" t="inlineStr">
        <is>
          <t>an extraordinary 32 points a game,</t>
        </is>
      </c>
      <c r="D722">
        <f>HYPERLINK("https://www.youtube.com/watch?v=qzAn6B3yuKw&amp;t=53s", "Go to time")</f>
        <v/>
      </c>
    </row>
    <row r="723">
      <c r="A723">
        <f>HYPERLINK("https://www.youtube.com/watch?v=QzGjaoy7Idg", "Video")</f>
        <v/>
      </c>
      <c r="B723" t="inlineStr">
        <is>
          <t>0:28</t>
        </is>
      </c>
      <c r="C723" t="inlineStr">
        <is>
          <t>extraordinary moment requires a more</t>
        </is>
      </c>
      <c r="D723">
        <f>HYPERLINK("https://www.youtube.com/watch?v=QzGjaoy7Idg&amp;t=28s", "Go to time")</f>
        <v/>
      </c>
    </row>
    <row r="724">
      <c r="A724">
        <f>HYPERLINK("https://www.youtube.com/watch?v=QzGjaoy7Idg", "Video")</f>
        <v/>
      </c>
      <c r="B724" t="inlineStr">
        <is>
          <t>0:30</t>
        </is>
      </c>
      <c r="C724" t="inlineStr">
        <is>
          <t>extraordinary bailout and one</t>
        </is>
      </c>
      <c r="D724">
        <f>HYPERLINK("https://www.youtube.com/watch?v=QzGjaoy7Idg&amp;t=30s", "Go to time")</f>
        <v/>
      </c>
    </row>
    <row r="725">
      <c r="A725">
        <f>HYPERLINK("https://www.youtube.com/watch?v=QQpSCaLqt4Q", "Video")</f>
        <v/>
      </c>
      <c r="B725" t="inlineStr">
        <is>
          <t>1:14</t>
        </is>
      </c>
      <c r="C725" t="inlineStr">
        <is>
          <t>court nominee except in extraordinary</t>
        </is>
      </c>
      <c r="D725">
        <f>HYPERLINK("https://www.youtube.com/watch?v=QQpSCaLqt4Q&amp;t=74s", "Go to time")</f>
        <v/>
      </c>
    </row>
    <row r="726">
      <c r="A726">
        <f>HYPERLINK("https://www.youtube.com/watch?v=jrdDUCCk8_Q", "Video")</f>
        <v/>
      </c>
      <c r="B726" t="inlineStr">
        <is>
          <t>5:37</t>
        </is>
      </c>
      <c r="C726" t="inlineStr">
        <is>
          <t>ordinary people doing extraordinary</t>
        </is>
      </c>
      <c r="D726">
        <f>HYPERLINK("https://www.youtube.com/watch?v=jrdDUCCk8_Q&amp;t=337s", "Go to time")</f>
        <v/>
      </c>
    </row>
    <row r="727">
      <c r="A727">
        <f>HYPERLINK("https://www.youtube.com/watch?v=jrdDUCCk8_Q", "Video")</f>
        <v/>
      </c>
      <c r="B727" t="inlineStr">
        <is>
          <t>10:39</t>
        </is>
      </c>
      <c r="C727" t="inlineStr">
        <is>
          <t>called for Extraordinary determination</t>
        </is>
      </c>
      <c r="D727">
        <f>HYPERLINK("https://www.youtube.com/watch?v=jrdDUCCk8_Q&amp;t=639s", "Go to time")</f>
        <v/>
      </c>
    </row>
    <row r="728">
      <c r="A728">
        <f>HYPERLINK("https://www.youtube.com/watch?v=YucAOOFiL-8", "Video")</f>
        <v/>
      </c>
      <c r="B728" t="inlineStr">
        <is>
          <t>3:41</t>
        </is>
      </c>
      <c r="C728" t="inlineStr">
        <is>
          <t>performance Heading an extraordinary</t>
        </is>
      </c>
      <c r="D728">
        <f>HYPERLINK("https://www.youtube.com/watch?v=YucAOOFiL-8&amp;t=221s", "Go to time")</f>
        <v/>
      </c>
    </row>
    <row r="729">
      <c r="A729">
        <f>HYPERLINK("https://www.youtube.com/watch?v=BKEP8sM0R3E", "Video")</f>
        <v/>
      </c>
      <c r="B729" t="inlineStr">
        <is>
          <t>8:30</t>
        </is>
      </c>
      <c r="C729" t="inlineStr">
        <is>
          <t>- Right now there is extraordinary support</t>
        </is>
      </c>
      <c r="D729">
        <f>HYPERLINK("https://www.youtube.com/watch?v=BKEP8sM0R3E&amp;t=510s", "Go to time")</f>
        <v/>
      </c>
    </row>
    <row r="730">
      <c r="A730">
        <f>HYPERLINK("https://www.youtube.com/watch?v=S8WQ903lu64", "Video")</f>
        <v/>
      </c>
      <c r="B730" t="inlineStr">
        <is>
          <t>8:11</t>
        </is>
      </c>
      <c r="C730" t="inlineStr">
        <is>
          <t>U.S. producers have done
though is extraordinary.</t>
        </is>
      </c>
      <c r="D730">
        <f>HYPERLINK("https://www.youtube.com/watch?v=S8WQ903lu64&amp;t=491s", "Go to time")</f>
        <v/>
      </c>
    </row>
    <row r="731">
      <c r="A731">
        <f>HYPERLINK("https://www.youtube.com/watch?v=xBVW1NduZgI", "Video")</f>
        <v/>
      </c>
      <c r="B731" t="inlineStr">
        <is>
          <t>0:49</t>
        </is>
      </c>
      <c r="C731" t="inlineStr">
        <is>
          <t>the most extraordinary result that has</t>
        </is>
      </c>
      <c r="D731">
        <f>HYPERLINK("https://www.youtube.com/watch?v=xBVW1NduZgI&amp;t=49s", "Go to time")</f>
        <v/>
      </c>
    </row>
    <row r="732">
      <c r="A732">
        <f>HYPERLINK("https://www.youtube.com/watch?v=ZUX8Aro22i4", "Video")</f>
        <v/>
      </c>
      <c r="B732" t="inlineStr">
        <is>
          <t>1:20</t>
        </is>
      </c>
      <c r="C732" t="inlineStr">
        <is>
          <t>paid for it so this is an extraordinary</t>
        </is>
      </c>
      <c r="D732">
        <f>HYPERLINK("https://www.youtube.com/watch?v=ZUX8Aro22i4&amp;t=80s", "Go to time")</f>
        <v/>
      </c>
    </row>
    <row r="733">
      <c r="A733">
        <f>HYPERLINK("https://www.youtube.com/watch?v=uX-V3335YO8", "Video")</f>
        <v/>
      </c>
      <c r="B733" t="inlineStr">
        <is>
          <t>3:31</t>
        </is>
      </c>
      <c r="C733" t="inlineStr">
        <is>
          <t>extraordinary I it my agent I remember</t>
        </is>
      </c>
      <c r="D733">
        <f>HYPERLINK("https://www.youtube.com/watch?v=uX-V3335YO8&amp;t=211s", "Go to time")</f>
        <v/>
      </c>
    </row>
    <row r="734">
      <c r="A734">
        <f>HYPERLINK("https://www.youtube.com/watch?v=e5VqmNPVYPw", "Video")</f>
        <v/>
      </c>
      <c r="B734" t="inlineStr">
        <is>
          <t>1:01</t>
        </is>
      </c>
      <c r="C734" t="inlineStr">
        <is>
          <t>connecting with extraordinary works of</t>
        </is>
      </c>
      <c r="D734">
        <f>HYPERLINK("https://www.youtube.com/watch?v=e5VqmNPVYPw&amp;t=61s", "Go to time")</f>
        <v/>
      </c>
    </row>
    <row r="735">
      <c r="A735">
        <f>HYPERLINK("https://www.youtube.com/watch?v=E9CVctdeoxo", "Video")</f>
        <v/>
      </c>
      <c r="B735" t="inlineStr">
        <is>
          <t>2:31</t>
        </is>
      </c>
      <c r="C735" t="inlineStr">
        <is>
          <t>FED has had this extraordinary</t>
        </is>
      </c>
      <c r="D735">
        <f>HYPERLINK("https://www.youtube.com/watch?v=E9CVctdeoxo&amp;t=151s", "Go to time")</f>
        <v/>
      </c>
    </row>
    <row r="736">
      <c r="A736">
        <f>HYPERLINK("https://www.youtube.com/watch?v=E9CVctdeoxo", "Video")</f>
        <v/>
      </c>
      <c r="B736" t="inlineStr">
        <is>
          <t>2:55</t>
        </is>
      </c>
      <c r="C736" t="inlineStr">
        <is>
          <t>out of this extraordinary position at</t>
        </is>
      </c>
      <c r="D736">
        <f>HYPERLINK("https://www.youtube.com/watch?v=E9CVctdeoxo&amp;t=175s", "Go to time")</f>
        <v/>
      </c>
    </row>
    <row r="737">
      <c r="A737">
        <f>HYPERLINK("https://www.youtube.com/watch?v=0Jy-2rnBLMQ", "Video")</f>
        <v/>
      </c>
      <c r="B737" t="inlineStr">
        <is>
          <t>3:41</t>
        </is>
      </c>
      <c r="C737" t="inlineStr">
        <is>
          <t>extraordinary moment in New York history</t>
        </is>
      </c>
      <c r="D737">
        <f>HYPERLINK("https://www.youtube.com/watch?v=0Jy-2rnBLMQ&amp;t=221s", "Go to time")</f>
        <v/>
      </c>
    </row>
    <row r="738">
      <c r="A738">
        <f>HYPERLINK("https://www.youtube.com/watch?v=_sfZVpjwmcQ", "Video")</f>
        <v/>
      </c>
      <c r="B738" t="inlineStr">
        <is>
          <t>0:38</t>
        </is>
      </c>
      <c r="C738" t="inlineStr">
        <is>
          <t>term it has been an extraordinary</t>
        </is>
      </c>
      <c r="D738">
        <f>HYPERLINK("https://www.youtube.com/watch?v=_sfZVpjwmcQ&amp;t=38s", "Go to time")</f>
        <v/>
      </c>
    </row>
    <row r="739">
      <c r="A739">
        <f>HYPERLINK("https://www.youtube.com/watch?v=PuX4YvAjt_Q", "Video")</f>
        <v/>
      </c>
      <c r="B739" t="inlineStr">
        <is>
          <t>0:40</t>
        </is>
      </c>
      <c r="C739" t="inlineStr">
        <is>
          <t>law tonight we honor his extraordinary</t>
        </is>
      </c>
      <c r="D739">
        <f>HYPERLINK("https://www.youtube.com/watch?v=PuX4YvAjt_Q&amp;t=40s", "Go to time")</f>
        <v/>
      </c>
    </row>
    <row r="740">
      <c r="A740">
        <f>HYPERLINK("https://www.youtube.com/watch?v=zSnn5xI0dws", "Video")</f>
        <v/>
      </c>
      <c r="B740" t="inlineStr">
        <is>
          <t>0:30</t>
        </is>
      </c>
      <c r="C740" t="inlineStr">
        <is>
          <t>is an extraordinary piece of history it</t>
        </is>
      </c>
      <c r="D740">
        <f>HYPERLINK("https://www.youtube.com/watch?v=zSnn5xI0dws&amp;t=30s", "Go to time")</f>
        <v/>
      </c>
    </row>
    <row r="741">
      <c r="A741">
        <f>HYPERLINK("https://www.youtube.com/watch?v=pmxvYAsZjwk", "Video")</f>
        <v/>
      </c>
      <c r="B741" t="inlineStr">
        <is>
          <t>0:11</t>
        </is>
      </c>
      <c r="C741" t="inlineStr">
        <is>
          <t>- [Narrator] A week that
began with an extraordinary</t>
        </is>
      </c>
      <c r="D741">
        <f>HYPERLINK("https://www.youtube.com/watch?v=pmxvYAsZjwk&amp;t=11s", "Go to time")</f>
        <v/>
      </c>
    </row>
    <row r="742">
      <c r="A742">
        <f>HYPERLINK("https://www.youtube.com/watch?v=pA7v4V4gcAY", "Video")</f>
        <v/>
      </c>
      <c r="B742" t="inlineStr">
        <is>
          <t>1:04</t>
        </is>
      </c>
      <c r="C742" t="inlineStr">
        <is>
          <t>extraordinary</t>
        </is>
      </c>
      <c r="D742">
        <f>HYPERLINK("https://www.youtube.com/watch?v=pA7v4V4gcAY&amp;t=64s", "Go to time")</f>
        <v/>
      </c>
    </row>
    <row r="743">
      <c r="A743">
        <f>HYPERLINK("https://www.youtube.com/watch?v=HpJSqcuV1_M", "Video")</f>
        <v/>
      </c>
      <c r="B743" t="inlineStr">
        <is>
          <t>5:44</t>
        </is>
      </c>
      <c r="C743" t="inlineStr">
        <is>
          <t>extraordinary experience was it hard to</t>
        </is>
      </c>
      <c r="D743">
        <f>HYPERLINK("https://www.youtube.com/watch?v=HpJSqcuV1_M&amp;t=344s", "Go to time")</f>
        <v/>
      </c>
    </row>
    <row r="744">
      <c r="A744">
        <f>HYPERLINK("https://www.youtube.com/watch?v=ypephmLG7Jw", "Video")</f>
        <v/>
      </c>
      <c r="B744" t="inlineStr">
        <is>
          <t>0:56</t>
        </is>
      </c>
      <c r="C744" t="inlineStr">
        <is>
          <t>women in uniform for their extraordinary</t>
        </is>
      </c>
      <c r="D744">
        <f>HYPERLINK("https://www.youtube.com/watch?v=ypephmLG7Jw&amp;t=56s", "Go to time")</f>
        <v/>
      </c>
    </row>
    <row r="745">
      <c r="A745">
        <f>HYPERLINK("https://www.youtube.com/watch?v=W7n3v5Lyl4M", "Video")</f>
        <v/>
      </c>
      <c r="B745" t="inlineStr">
        <is>
          <t>2:19</t>
        </is>
      </c>
      <c r="C745" t="inlineStr">
        <is>
          <t>She possesses an
extraordinary intelligence,</t>
        </is>
      </c>
      <c r="D745">
        <f>HYPERLINK("https://www.youtube.com/watch?v=W7n3v5Lyl4M&amp;t=139s", "Go to time")</f>
        <v/>
      </c>
    </row>
    <row r="746">
      <c r="A746">
        <f>HYPERLINK("https://www.youtube.com/watch?v=dq8OfEkiBME", "Video")</f>
        <v/>
      </c>
      <c r="B746" t="inlineStr">
        <is>
          <t>0:47</t>
        </is>
      </c>
      <c r="C746" t="inlineStr">
        <is>
          <t>it's just extraordinary she's able to</t>
        </is>
      </c>
      <c r="D746">
        <f>HYPERLINK("https://www.youtube.com/watch?v=dq8OfEkiBME&amp;t=47s", "Go to time")</f>
        <v/>
      </c>
    </row>
    <row r="747">
      <c r="A747">
        <f>HYPERLINK("https://www.youtube.com/watch?v=VDB_BFJCdRc", "Video")</f>
        <v/>
      </c>
      <c r="B747" t="inlineStr">
        <is>
          <t>1:23</t>
        </is>
      </c>
      <c r="C747" t="inlineStr">
        <is>
          <t>the extraordinary extent of cheating by</t>
        </is>
      </c>
      <c r="D747">
        <f>HYPERLINK("https://www.youtube.com/watch?v=VDB_BFJCdRc&amp;t=83s", "Go to time")</f>
        <v/>
      </c>
    </row>
    <row r="748">
      <c r="A748">
        <f>HYPERLINK("https://www.youtube.com/watch?v=OlCODY_drBc", "Video")</f>
        <v/>
      </c>
      <c r="B748" t="inlineStr">
        <is>
          <t>2:14</t>
        </is>
      </c>
      <c r="C748" t="inlineStr">
        <is>
          <t>you will see an extraordinary vista</t>
        </is>
      </c>
      <c r="D748">
        <f>HYPERLINK("https://www.youtube.com/watch?v=OlCODY_drBc&amp;t=134s", "Go to time")</f>
        <v/>
      </c>
    </row>
    <row r="749">
      <c r="A749">
        <f>HYPERLINK("https://www.youtube.com/watch?v=5swduWaamVE", "Video")</f>
        <v/>
      </c>
      <c r="B749" t="inlineStr">
        <is>
          <t>1:20</t>
        </is>
      </c>
      <c r="C749" t="inlineStr">
        <is>
          <t>mean extraordinary</t>
        </is>
      </c>
      <c r="D749">
        <f>HYPERLINK("https://www.youtube.com/watch?v=5swduWaamVE&amp;t=80s", "Go to time")</f>
        <v/>
      </c>
    </row>
    <row r="750">
      <c r="A750">
        <f>HYPERLINK("https://www.youtube.com/watch?v=NpwkP0ZbT5Q", "Video")</f>
        <v/>
      </c>
      <c r="B750" t="inlineStr">
        <is>
          <t>0:53</t>
        </is>
      </c>
      <c r="C750" t="inlineStr">
        <is>
          <t>completely extraordinary and of course</t>
        </is>
      </c>
      <c r="D750">
        <f>HYPERLINK("https://www.youtube.com/watch?v=NpwkP0ZbT5Q&amp;t=53s", "Go to time")</f>
        <v/>
      </c>
    </row>
    <row r="751">
      <c r="A751">
        <f>HYPERLINK("https://www.youtube.com/watch?v=UNbyT7wPwk4", "Video")</f>
        <v/>
      </c>
      <c r="B751" t="inlineStr">
        <is>
          <t>27:15</t>
        </is>
      </c>
      <c r="C751" t="inlineStr">
        <is>
          <t>but they haven't used your
extraordinary tech stack</t>
        </is>
      </c>
      <c r="D751">
        <f>HYPERLINK("https://www.youtube.com/watch?v=UNbyT7wPwk4&amp;t=1635s", "Go to time")</f>
        <v/>
      </c>
    </row>
    <row r="752">
      <c r="A752">
        <f>HYPERLINK("https://www.youtube.com/watch?v=9WvIPZ3_jy8", "Video")</f>
        <v/>
      </c>
      <c r="B752" t="inlineStr">
        <is>
          <t>0:41</t>
        </is>
      </c>
      <c r="C752" t="inlineStr">
        <is>
          <t>pretty extraordinary isn't it yeah it's</t>
        </is>
      </c>
      <c r="D752">
        <f>HYPERLINK("https://www.youtube.com/watch?v=9WvIPZ3_jy8&amp;t=41s", "Go to time")</f>
        <v/>
      </c>
    </row>
    <row r="753">
      <c r="A753">
        <f>HYPERLINK("https://www.youtube.com/watch?v=_0GlVsRbfb8", "Video")</f>
        <v/>
      </c>
      <c r="B753" t="inlineStr">
        <is>
          <t>0:29</t>
        </is>
      </c>
      <c r="C753" t="inlineStr">
        <is>
          <t>extraordinary situation it involves</t>
        </is>
      </c>
      <c r="D753">
        <f>HYPERLINK("https://www.youtube.com/watch?v=_0GlVsRbfb8&amp;t=29s", "Go to time")</f>
        <v/>
      </c>
    </row>
    <row r="754">
      <c r="A754">
        <f>HYPERLINK("https://www.youtube.com/watch?v=_0GlVsRbfb8", "Video")</f>
        <v/>
      </c>
      <c r="B754" t="inlineStr">
        <is>
          <t>1:49</t>
        </is>
      </c>
      <c r="C754" t="inlineStr">
        <is>
          <t>dealers to take Extraordinary Measures</t>
        </is>
      </c>
      <c r="D754">
        <f>HYPERLINK("https://www.youtube.com/watch?v=_0GlVsRbfb8&amp;t=109s", "Go to time")</f>
        <v/>
      </c>
    </row>
    <row r="755">
      <c r="A755">
        <f>HYPERLINK("https://www.youtube.com/watch?v=_0GlVsRbfb8", "Video")</f>
        <v/>
      </c>
      <c r="B755" t="inlineStr">
        <is>
          <t>3:26</t>
        </is>
      </c>
      <c r="C755" t="inlineStr">
        <is>
          <t>be an extraordinary event and we are</t>
        </is>
      </c>
      <c r="D755">
        <f>HYPERLINK("https://www.youtube.com/watch?v=_0GlVsRbfb8&amp;t=206s", "Go to time")</f>
        <v/>
      </c>
    </row>
    <row r="756">
      <c r="A756">
        <f>HYPERLINK("https://www.youtube.com/watch?v=_0GlVsRbfb8", "Video")</f>
        <v/>
      </c>
      <c r="B756" t="inlineStr">
        <is>
          <t>3:29</t>
        </is>
      </c>
      <c r="C756" t="inlineStr">
        <is>
          <t>responding to to it in an extraordinary</t>
        </is>
      </c>
      <c r="D756">
        <f>HYPERLINK("https://www.youtube.com/watch?v=_0GlVsRbfb8&amp;t=209s", "Go to time")</f>
        <v/>
      </c>
    </row>
    <row r="757">
      <c r="A757">
        <f>HYPERLINK("https://www.youtube.com/watch?v=byYlC2cagLw", "Video")</f>
        <v/>
      </c>
      <c r="B757" t="inlineStr">
        <is>
          <t>7:05</t>
        </is>
      </c>
      <c r="C757" t="inlineStr">
        <is>
          <t>like just do extraordinary things.</t>
        </is>
      </c>
      <c r="D757">
        <f>HYPERLINK("https://www.youtube.com/watch?v=byYlC2cagLw&amp;t=425s", "Go to time")</f>
        <v/>
      </c>
    </row>
    <row r="758">
      <c r="A758">
        <f>HYPERLINK("https://www.youtube.com/watch?v=zt2AHboMNjw", "Video")</f>
        <v/>
      </c>
      <c r="B758" t="inlineStr">
        <is>
          <t>0:53</t>
        </is>
      </c>
      <c r="C758" t="inlineStr">
        <is>
          <t>something at is very extraordinary right</t>
        </is>
      </c>
      <c r="D758">
        <f>HYPERLINK("https://www.youtube.com/watch?v=zt2AHboMNjw&amp;t=53s", "Go to time")</f>
        <v/>
      </c>
    </row>
    <row r="759">
      <c r="A759">
        <f>HYPERLINK("https://www.youtube.com/watch?v=mHhtuEW0oyY", "Video")</f>
        <v/>
      </c>
      <c r="B759" t="inlineStr">
        <is>
          <t>2:23</t>
        </is>
      </c>
      <c r="C759" t="inlineStr">
        <is>
          <t>um which is really quite extraordinary</t>
        </is>
      </c>
      <c r="D759">
        <f>HYPERLINK("https://www.youtube.com/watch?v=mHhtuEW0oyY&amp;t=143s", "Go to time")</f>
        <v/>
      </c>
    </row>
    <row r="760">
      <c r="A760">
        <f>HYPERLINK("https://www.youtube.com/watch?v=i9xe7N_OEXs", "Video")</f>
        <v/>
      </c>
      <c r="B760" t="inlineStr">
        <is>
          <t>3:03</t>
        </is>
      </c>
      <c r="C760" t="inlineStr">
        <is>
          <t>leader what's very extraordinary about</t>
        </is>
      </c>
      <c r="D760">
        <f>HYPERLINK("https://www.youtube.com/watch?v=i9xe7N_OEXs&amp;t=183s", "Go to time")</f>
        <v/>
      </c>
    </row>
    <row r="761">
      <c r="A761">
        <f>HYPERLINK("https://www.youtube.com/watch?v=pBphozWu5QQ", "Video")</f>
        <v/>
      </c>
      <c r="B761" t="inlineStr">
        <is>
          <t>3:56</t>
        </is>
      </c>
      <c r="C761" t="inlineStr">
        <is>
          <t>very fair prices for Extraordinary</t>
        </is>
      </c>
      <c r="D761">
        <f>HYPERLINK("https://www.youtube.com/watch?v=pBphozWu5QQ&amp;t=236s", "Go to time")</f>
        <v/>
      </c>
    </row>
    <row r="762">
      <c r="A762">
        <f>HYPERLINK("https://www.youtube.com/watch?v=pBphozWu5QQ", "Video")</f>
        <v/>
      </c>
      <c r="B762" t="inlineStr">
        <is>
          <t>4:41</t>
        </is>
      </c>
      <c r="C762" t="inlineStr">
        <is>
          <t>prices for Extraordinary companies</t>
        </is>
      </c>
      <c r="D762">
        <f>HYPERLINK("https://www.youtube.com/watch?v=pBphozWu5QQ&amp;t=281s", "Go to time")</f>
        <v/>
      </c>
    </row>
    <row r="763">
      <c r="A763">
        <f>HYPERLINK("https://www.youtube.com/watch?v=mOkDcbiIu-g", "Video")</f>
        <v/>
      </c>
      <c r="B763" t="inlineStr">
        <is>
          <t>0:45</t>
        </is>
      </c>
      <c r="C763" t="inlineStr">
        <is>
          <t>extraordinary life thank you can you</t>
        </is>
      </c>
      <c r="D763">
        <f>HYPERLINK("https://www.youtube.com/watch?v=mOkDcbiIu-g&amp;t=45s", "Go to time")</f>
        <v/>
      </c>
    </row>
    <row r="764">
      <c r="A764">
        <f>HYPERLINK("https://www.youtube.com/watch?v=8W7tsV_Y6uQ", "Video")</f>
        <v/>
      </c>
      <c r="B764" t="inlineStr">
        <is>
          <t>0:17</t>
        </is>
      </c>
      <c r="C764" t="inlineStr">
        <is>
          <t>extraordinary adventure and I will offer</t>
        </is>
      </c>
      <c r="D764">
        <f>HYPERLINK("https://www.youtube.com/watch?v=8W7tsV_Y6uQ&amp;t=17s", "Go to time")</f>
        <v/>
      </c>
    </row>
    <row r="765">
      <c r="A765">
        <f>HYPERLINK("https://www.youtube.com/watch?v=8wxtsmyiTIc", "Video")</f>
        <v/>
      </c>
      <c r="B765" t="inlineStr">
        <is>
          <t>2:57</t>
        </is>
      </c>
      <c r="C765" t="inlineStr">
        <is>
          <t>be an extraordinary event and we are</t>
        </is>
      </c>
      <c r="D765">
        <f>HYPERLINK("https://www.youtube.com/watch?v=8wxtsmyiTIc&amp;t=177s", "Go to time")</f>
        <v/>
      </c>
    </row>
    <row r="766">
      <c r="A766">
        <f>HYPERLINK("https://www.youtube.com/watch?v=8wxtsmyiTIc", "Video")</f>
        <v/>
      </c>
      <c r="B766" t="inlineStr">
        <is>
          <t>2:59</t>
        </is>
      </c>
      <c r="C766" t="inlineStr">
        <is>
          <t>responding to it it in an extraordinary</t>
        </is>
      </c>
      <c r="D766">
        <f>HYPERLINK("https://www.youtube.com/watch?v=8wxtsmyiTIc&amp;t=179s", "Go to time")</f>
        <v/>
      </c>
    </row>
    <row r="767">
      <c r="A767">
        <f>HYPERLINK("https://www.youtube.com/watch?v=k53IDbtP-58", "Video")</f>
        <v/>
      </c>
      <c r="B767" t="inlineStr">
        <is>
          <t>4:50</t>
        </is>
      </c>
      <c r="C767" t="inlineStr">
        <is>
          <t>we've had an extraordinary demand cycle</t>
        </is>
      </c>
      <c r="D767">
        <f>HYPERLINK("https://www.youtube.com/watch?v=k53IDbtP-58&amp;t=290s", "Go to time")</f>
        <v/>
      </c>
    </row>
    <row r="768">
      <c r="A768">
        <f>HYPERLINK("https://www.youtube.com/watch?v=Zddbs9MlhHQ", "Video")</f>
        <v/>
      </c>
      <c r="B768" t="inlineStr">
        <is>
          <t>0:14</t>
        </is>
      </c>
      <c r="C768" t="inlineStr">
        <is>
          <t>extraordinary object both in Beauty but</t>
        </is>
      </c>
      <c r="D768">
        <f>HYPERLINK("https://www.youtube.com/watch?v=Zddbs9MlhHQ&amp;t=14s", "Go to time")</f>
        <v/>
      </c>
    </row>
    <row r="769">
      <c r="A769">
        <f>HYPERLINK("https://www.youtube.com/watch?v=dx9j9m8nz5s", "Video")</f>
        <v/>
      </c>
      <c r="B769" t="inlineStr">
        <is>
          <t>6:58</t>
        </is>
      </c>
      <c r="C769" t="inlineStr">
        <is>
          <t>could be an extraordinary collection if</t>
        </is>
      </c>
      <c r="D769">
        <f>HYPERLINK("https://www.youtube.com/watch?v=dx9j9m8nz5s&amp;t=418s", "Go to time")</f>
        <v/>
      </c>
    </row>
    <row r="770">
      <c r="A770">
        <f>HYPERLINK("https://www.youtube.com/watch?v=gSHS0CNCSlk", "Video")</f>
        <v/>
      </c>
      <c r="B770" t="inlineStr">
        <is>
          <t>1:06</t>
        </is>
      </c>
      <c r="C770" t="inlineStr">
        <is>
          <t>postc career is extraordinary three he's</t>
        </is>
      </c>
      <c r="D770">
        <f>HYPERLINK("https://www.youtube.com/watch?v=gSHS0CNCSlk&amp;t=66s", "Go to time")</f>
        <v/>
      </c>
    </row>
    <row r="771">
      <c r="A771">
        <f>HYPERLINK("https://www.youtube.com/watch?v=4HPF0RDXSKc", "Video")</f>
        <v/>
      </c>
      <c r="B771" t="inlineStr">
        <is>
          <t>0:27</t>
        </is>
      </c>
      <c r="C771" t="inlineStr">
        <is>
          <t>by taking so-called extraordinary measures</t>
        </is>
      </c>
      <c r="D771">
        <f>HYPERLINK("https://www.youtube.com/watch?v=4HPF0RDXSKc&amp;t=27s", "Go to time")</f>
        <v/>
      </c>
    </row>
    <row r="772">
      <c r="A772">
        <f>HYPERLINK("https://www.youtube.com/watch?v=4HPF0RDXSKc", "Video")</f>
        <v/>
      </c>
      <c r="B772" t="inlineStr">
        <is>
          <t>0:34</t>
        </is>
      </c>
      <c r="C772" t="inlineStr">
        <is>
          <t>- [Narrator] So what are
these extraordinary measures?</t>
        </is>
      </c>
      <c r="D772">
        <f>HYPERLINK("https://www.youtube.com/watch?v=4HPF0RDXSKc&amp;t=34s", "Go to time")</f>
        <v/>
      </c>
    </row>
    <row r="773">
      <c r="A773">
        <f>HYPERLINK("https://www.youtube.com/watch?v=4HPF0RDXSKc", "Video")</f>
        <v/>
      </c>
      <c r="B773" t="inlineStr">
        <is>
          <t>0:44</t>
        </is>
      </c>
      <c r="C773" t="inlineStr">
        <is>
          <t>what makes them extraordinary.</t>
        </is>
      </c>
      <c r="D773">
        <f>HYPERLINK("https://www.youtube.com/watch?v=4HPF0RDXSKc&amp;t=44s", "Go to time")</f>
        <v/>
      </c>
    </row>
    <row r="774">
      <c r="A774">
        <f>HYPERLINK("https://www.youtube.com/watch?v=4HPF0RDXSKc", "Video")</f>
        <v/>
      </c>
      <c r="B774" t="inlineStr">
        <is>
          <t>1:34</t>
        </is>
      </c>
      <c r="C774" t="inlineStr">
        <is>
          <t>with its extraordinary measures</t>
        </is>
      </c>
      <c r="D774">
        <f>HYPERLINK("https://www.youtube.com/watch?v=4HPF0RDXSKc&amp;t=94s", "Go to time")</f>
        <v/>
      </c>
    </row>
    <row r="775">
      <c r="A775">
        <f>HYPERLINK("https://www.youtube.com/watch?v=4HPF0RDXSKc", "Video")</f>
        <v/>
      </c>
      <c r="B775" t="inlineStr">
        <is>
          <t>1:39</t>
        </is>
      </c>
      <c r="C775" t="inlineStr">
        <is>
          <t>- The Treasury uses these
extraordinary measures</t>
        </is>
      </c>
      <c r="D775">
        <f>HYPERLINK("https://www.youtube.com/watch?v=4HPF0RDXSKc&amp;t=99s", "Go to time")</f>
        <v/>
      </c>
    </row>
    <row r="776">
      <c r="A776">
        <f>HYPERLINK("https://www.youtube.com/watch?v=4HPF0RDXSKc", "Video")</f>
        <v/>
      </c>
      <c r="B776" t="inlineStr">
        <is>
          <t>2:29</t>
        </is>
      </c>
      <c r="C776" t="inlineStr">
        <is>
          <t>while extraordinary measures continue.</t>
        </is>
      </c>
      <c r="D776">
        <f>HYPERLINK("https://www.youtube.com/watch?v=4HPF0RDXSKc&amp;t=149s", "Go to time")</f>
        <v/>
      </c>
    </row>
    <row r="777">
      <c r="A777">
        <f>HYPERLINK("https://www.youtube.com/watch?v=4HPF0RDXSKc", "Video")</f>
        <v/>
      </c>
      <c r="B777" t="inlineStr">
        <is>
          <t>3:04</t>
        </is>
      </c>
      <c r="C777" t="inlineStr">
        <is>
          <t>- [Narrator] However, the
Treasury's extraordinary measures</t>
        </is>
      </c>
      <c r="D777">
        <f>HYPERLINK("https://www.youtube.com/watch?v=4HPF0RDXSKc&amp;t=184s", "Go to time")</f>
        <v/>
      </c>
    </row>
    <row r="778">
      <c r="A778">
        <f>HYPERLINK("https://www.youtube.com/watch?v=4HPF0RDXSKc", "Video")</f>
        <v/>
      </c>
      <c r="B778" t="inlineStr">
        <is>
          <t>3:45</t>
        </is>
      </c>
      <c r="C778" t="inlineStr">
        <is>
          <t>in using these extraordinary measures,</t>
        </is>
      </c>
      <c r="D778">
        <f>HYPERLINK("https://www.youtube.com/watch?v=4HPF0RDXSKc&amp;t=225s", "Go to time")</f>
        <v/>
      </c>
    </row>
    <row r="779">
      <c r="A779">
        <f>HYPERLINK("https://www.youtube.com/watch?v=4HPF0RDXSKc", "Video")</f>
        <v/>
      </c>
      <c r="B779" t="inlineStr">
        <is>
          <t>4:57</t>
        </is>
      </c>
      <c r="C779" t="inlineStr">
        <is>
          <t>where extraordinary measures are exhausted</t>
        </is>
      </c>
      <c r="D779">
        <f>HYPERLINK("https://www.youtube.com/watch?v=4HPF0RDXSKc&amp;t=297s", "Go to time")</f>
        <v/>
      </c>
    </row>
    <row r="780">
      <c r="A780">
        <f>HYPERLINK("https://www.youtube.com/watch?v=4HPF0RDXSKc", "Video")</f>
        <v/>
      </c>
      <c r="B780" t="inlineStr">
        <is>
          <t>5:10</t>
        </is>
      </c>
      <c r="C780" t="inlineStr">
        <is>
          <t>implementing extraordinary measures</t>
        </is>
      </c>
      <c r="D780">
        <f>HYPERLINK("https://www.youtube.com/watch?v=4HPF0RDXSKc&amp;t=310s", "Go to time")</f>
        <v/>
      </c>
    </row>
    <row r="781">
      <c r="A781">
        <f>HYPERLINK("https://www.youtube.com/watch?v=XfFRSpdN2ZQ", "Video")</f>
        <v/>
      </c>
      <c r="B781" t="inlineStr">
        <is>
          <t>3:14</t>
        </is>
      </c>
      <c r="C781" t="inlineStr">
        <is>
          <t>extraordinary case it's hard to imagine</t>
        </is>
      </c>
      <c r="D781">
        <f>HYPERLINK("https://www.youtube.com/watch?v=XfFRSpdN2ZQ&amp;t=194s", "Go to time")</f>
        <v/>
      </c>
    </row>
    <row r="782">
      <c r="A782">
        <f>HYPERLINK("https://www.youtube.com/watch?v=KK9kG3W7U_M", "Video")</f>
        <v/>
      </c>
      <c r="B782" t="inlineStr">
        <is>
          <t>2:38</t>
        </is>
      </c>
      <c r="C782" t="inlineStr">
        <is>
          <t>extraordinary actress giving the</t>
        </is>
      </c>
      <c r="D782">
        <f>HYPERLINK("https://www.youtube.com/watch?v=KK9kG3W7U_M&amp;t=158s", "Go to time")</f>
        <v/>
      </c>
    </row>
    <row r="783">
      <c r="A783">
        <f>HYPERLINK("https://www.youtube.com/watch?v=KK9kG3W7U_M", "Video")</f>
        <v/>
      </c>
      <c r="B783" t="inlineStr">
        <is>
          <t>5:41</t>
        </is>
      </c>
      <c r="C783" t="inlineStr">
        <is>
          <t>gracefully EXT extraordinary what those</t>
        </is>
      </c>
      <c r="D783">
        <f>HYPERLINK("https://www.youtube.com/watch?v=KK9kG3W7U_M&amp;t=341s", "Go to time")</f>
        <v/>
      </c>
    </row>
    <row r="784">
      <c r="A784">
        <f>HYPERLINK("https://www.youtube.com/watch?v=ncwJ4NzbQiU", "Video")</f>
        <v/>
      </c>
      <c r="B784" t="inlineStr">
        <is>
          <t>0:10</t>
        </is>
      </c>
      <c r="C784" t="inlineStr">
        <is>
          <t>extraordinary powers but not even</t>
        </is>
      </c>
      <c r="D784">
        <f>HYPERLINK("https://www.youtube.com/watch?v=ncwJ4NzbQiU&amp;t=10s", "Go to time")</f>
        <v/>
      </c>
    </row>
    <row r="785">
      <c r="A785">
        <f>HYPERLINK("https://www.youtube.com/watch?v=g0iOIVpbxc0", "Video")</f>
        <v/>
      </c>
      <c r="B785" t="inlineStr">
        <is>
          <t>0:15</t>
        </is>
      </c>
      <c r="C785" t="inlineStr">
        <is>
          <t>extraordinary body out of wood and glue</t>
        </is>
      </c>
      <c r="D785">
        <f>HYPERLINK("https://www.youtube.com/watch?v=g0iOIVpbxc0&amp;t=15s", "Go to time")</f>
        <v/>
      </c>
    </row>
    <row r="786">
      <c r="A786">
        <f>HYPERLINK("https://www.youtube.com/watch?v=3QHqX5oJ_Ro", "Video")</f>
        <v/>
      </c>
      <c r="B786" t="inlineStr">
        <is>
          <t>2:30</t>
        </is>
      </c>
      <c r="C786" t="inlineStr">
        <is>
          <t>extraordinary individual I can</t>
        </is>
      </c>
      <c r="D786">
        <f>HYPERLINK("https://www.youtube.com/watch?v=3QHqX5oJ_Ro&amp;t=150s", "Go to time")</f>
        <v/>
      </c>
    </row>
    <row r="787">
      <c r="A787">
        <f>HYPERLINK("https://www.youtube.com/watch?v=6fbBjRnZ0j0", "Video")</f>
        <v/>
      </c>
      <c r="B787" t="inlineStr">
        <is>
          <t>0:31</t>
        </is>
      </c>
      <c r="C787" t="inlineStr">
        <is>
          <t>It’s an extraordinary feat that happens
roughly one hour into Akhnaten, an opera by</t>
        </is>
      </c>
      <c r="D787">
        <f>HYPERLINK("https://www.youtube.com/watch?v=6fbBjRnZ0j0&amp;t=31s",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2025-05-29T16:26:42Z</dcterms:created>
  <dcterms:modified xsi:type="dcterms:W3CDTF">2025-05-29T16:26:42Z</dcterms:modified>
</cp:coreProperties>
</file>