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HYPERLINK("https://www.youtube.com/watch?v=xg14IN280BI", "Video")</f>
        <v/>
      </c>
      <c r="B2" t="inlineStr">
        <is>
          <t>0:59</t>
        </is>
      </c>
      <c r="C2" t="inlineStr">
        <is>
          <t>but when loneliness becomes
chronic and acute, it's corrosive.</t>
        </is>
      </c>
      <c r="D2">
        <f>HYPERLINK("https://www.youtube.com/watch?v=xg14IN280BI&amp;t=59s", "Go to time")</f>
        <v/>
      </c>
    </row>
    <row r="3">
      <c r="A3">
        <f>HYPERLINK("https://www.youtube.com/watch?v=-zFTmyW2_tw", "Video")</f>
        <v/>
      </c>
      <c r="B3" t="inlineStr">
        <is>
          <t>1:14</t>
        </is>
      </c>
      <c r="C3" t="inlineStr">
        <is>
          <t>and chronic conditions flare up.</t>
        </is>
      </c>
      <c r="D3">
        <f>HYPERLINK("https://www.youtube.com/watch?v=-zFTmyW2_tw&amp;t=74s", "Go to time")</f>
        <v/>
      </c>
    </row>
    <row r="4">
      <c r="A4">
        <f>HYPERLINK("https://www.youtube.com/watch?v=9WceU6hpuME", "Video")</f>
        <v/>
      </c>
      <c r="B4" t="inlineStr">
        <is>
          <t>3:19</t>
        </is>
      </c>
      <c r="C4" t="inlineStr">
        <is>
          <t>And when loneliness causes us
to feel chronically stressed,</t>
        </is>
      </c>
      <c r="D4">
        <f>HYPERLINK("https://www.youtube.com/watch?v=9WceU6hpuME&amp;t=199s", "Go to time")</f>
        <v/>
      </c>
    </row>
    <row r="5">
      <c r="A5">
        <f>HYPERLINK("https://www.youtube.com/watch?v=lD10R3kAHMQ", "Video")</f>
        <v/>
      </c>
      <c r="B5" t="inlineStr">
        <is>
          <t>2:44</t>
        </is>
      </c>
      <c r="C5" t="inlineStr">
        <is>
          <t>But due to chronic overmining, it's a
rapidly declining natural resource</t>
        </is>
      </c>
      <c r="D5">
        <f>HYPERLINK("https://www.youtube.com/watch?v=lD10R3kAHMQ&amp;t=164s", "Go to time")</f>
        <v/>
      </c>
    </row>
    <row r="6">
      <c r="A6">
        <f>HYPERLINK("https://www.youtube.com/watch?v=6WbVV71sF7E", "Video")</f>
        <v/>
      </c>
      <c r="B6" t="inlineStr">
        <is>
          <t>0:54</t>
        </is>
      </c>
      <c r="C6" t="inlineStr">
        <is>
          <t>chronic health problems
and mental health issues.</t>
        </is>
      </c>
      <c r="D6">
        <f>HYPERLINK("https://www.youtube.com/watch?v=6WbVV71sF7E&amp;t=54s", "Go to time")</f>
        <v/>
      </c>
    </row>
    <row r="7">
      <c r="A7">
        <f>HYPERLINK("https://www.youtube.com/watch?v=GXPGCSS-wJI", "Video")</f>
        <v/>
      </c>
      <c r="B7" t="inlineStr">
        <is>
          <t>0:13</t>
        </is>
      </c>
      <c r="C7" t="inlineStr">
        <is>
          <t>that it's just a chronic disease now you</t>
        </is>
      </c>
      <c r="D7">
        <f>HYPERLINK("https://www.youtube.com/watch?v=GXPGCSS-wJI&amp;t=13s", "Go to time")</f>
        <v/>
      </c>
    </row>
    <row r="8">
      <c r="A8">
        <f>HYPERLINK("https://www.youtube.com/watch?v=6wptcUqzOuE", "Video")</f>
        <v/>
      </c>
      <c r="B8" t="inlineStr">
        <is>
          <t>1:39</t>
        </is>
      </c>
      <c r="C8" t="inlineStr">
        <is>
          <t>is expected of people just how chronic</t>
        </is>
      </c>
      <c r="D8">
        <f>HYPERLINK("https://www.youtube.com/watch?v=6wptcUqzOuE&amp;t=99s", "Go to time")</f>
        <v/>
      </c>
    </row>
    <row r="9">
      <c r="A9">
        <f>HYPERLINK("https://www.youtube.com/watch?v=6wptcUqzOuE", "Video")</f>
        <v/>
      </c>
      <c r="B9" t="inlineStr">
        <is>
          <t>2:01</t>
        </is>
      </c>
      <c r="C9" t="inlineStr">
        <is>
          <t>is a big chronic problem that is going</t>
        </is>
      </c>
      <c r="D9">
        <f>HYPERLINK("https://www.youtube.com/watch?v=6wptcUqzOuE&amp;t=121s", "Go to time")</f>
        <v/>
      </c>
    </row>
    <row r="10">
      <c r="A10">
        <f>HYPERLINK("https://www.youtube.com/watch?v=1wrUU_tV1YE", "Video")</f>
        <v/>
      </c>
      <c r="B10" t="inlineStr">
        <is>
          <t>0:44</t>
        </is>
      </c>
      <c r="C10" t="inlineStr">
        <is>
          <t>element would probably be – that he clearly
suffered from chronic clinical depression.</t>
        </is>
      </c>
      <c r="D10">
        <f>HYPERLINK("https://www.youtube.com/watch?v=1wrUU_tV1YE&amp;t=44s", "Go to time")</f>
        <v/>
      </c>
    </row>
    <row r="11">
      <c r="A11">
        <f>HYPERLINK("https://www.youtube.com/watch?v=B-A4CzvHCLE", "Video")</f>
        <v/>
      </c>
      <c r="B11" t="inlineStr">
        <is>
          <t>1:35</t>
        </is>
      </c>
      <c r="C11" t="inlineStr">
        <is>
          <t>This is extremely important in people with
chronic anxiety or chronic depression because</t>
        </is>
      </c>
      <c r="D11">
        <f>HYPERLINK("https://www.youtube.com/watch?v=B-A4CzvHCLE&amp;t=95s", "Go to time")</f>
        <v/>
      </c>
    </row>
    <row r="12">
      <c r="A12">
        <f>HYPERLINK("https://www.youtube.com/watch?v=SQjtz3iO6Kw", "Video")</f>
        <v/>
      </c>
      <c r="B12" t="inlineStr">
        <is>
          <t>2:43</t>
        </is>
      </c>
      <c r="C12" t="inlineStr">
        <is>
          <t>responsible for the epidemics of chronic</t>
        </is>
      </c>
      <c r="D12">
        <f>HYPERLINK("https://www.youtube.com/watch?v=SQjtz3iO6Kw&amp;t=163s", "Go to time")</f>
        <v/>
      </c>
    </row>
    <row r="13">
      <c r="A13">
        <f>HYPERLINK("https://www.youtube.com/watch?v=qf8FXw-PSs0", "Video")</f>
        <v/>
      </c>
      <c r="B13" t="inlineStr">
        <is>
          <t>12:05</t>
        </is>
      </c>
      <c r="C13" t="inlineStr">
        <is>
          <t>hypertension, a number of chronic uh</t>
        </is>
      </c>
      <c r="D13">
        <f>HYPERLINK("https://www.youtube.com/watch?v=qf8FXw-PSs0&amp;t=725s", "Go to time")</f>
        <v/>
      </c>
    </row>
    <row r="14">
      <c r="A14">
        <f>HYPERLINK("https://www.youtube.com/watch?v=qf8FXw-PSs0", "Video")</f>
        <v/>
      </c>
      <c r="B14" t="inlineStr">
        <is>
          <t>16:35</t>
        </is>
      </c>
      <c r="C14" t="inlineStr">
        <is>
          <t>chronic illnesses that are very</t>
        </is>
      </c>
      <c r="D14">
        <f>HYPERLINK("https://www.youtube.com/watch?v=qf8FXw-PSs0&amp;t=995s", "Go to time")</f>
        <v/>
      </c>
    </row>
    <row r="15">
      <c r="A15">
        <f>HYPERLINK("https://www.youtube.com/watch?v=QBA98jHWhoU", "Video")</f>
        <v/>
      </c>
      <c r="B15" t="inlineStr">
        <is>
          <t>89:45</t>
        </is>
      </c>
      <c r="C15" t="inlineStr">
        <is>
          <t>to treat chronic pain.</t>
        </is>
      </c>
      <c r="D15">
        <f>HYPERLINK("https://www.youtube.com/watch?v=QBA98jHWhoU&amp;t=5385s", "Go to time")</f>
        <v/>
      </c>
    </row>
    <row r="16">
      <c r="A16">
        <f>HYPERLINK("https://www.youtube.com/watch?v=QjPZMHuZIGI", "Video")</f>
        <v/>
      </c>
      <c r="B16" t="inlineStr">
        <is>
          <t>2:00</t>
        </is>
      </c>
      <c r="C16" t="inlineStr">
        <is>
          <t>my view of chronic disease prevention of</t>
        </is>
      </c>
      <c r="D16">
        <f>HYPERLINK("https://www.youtube.com/watch?v=QjPZMHuZIGI&amp;t=120s", "Go to time")</f>
        <v/>
      </c>
    </row>
    <row r="17">
      <c r="A17">
        <f>HYPERLINK("https://www.youtube.com/watch?v=JyQlWJnxmBA", "Video")</f>
        <v/>
      </c>
      <c r="B17" t="inlineStr">
        <is>
          <t>3:44</t>
        </is>
      </c>
      <c r="C17" t="inlineStr">
        <is>
          <t>that then might be
answered by a synchronicity</t>
        </is>
      </c>
      <c r="D17">
        <f>HYPERLINK("https://www.youtube.com/watch?v=JyQlWJnxmBA&amp;t=224s", "Go to time")</f>
        <v/>
      </c>
    </row>
    <row r="18">
      <c r="A18">
        <f>HYPERLINK("https://www.youtube.com/watch?v=Fcx3WEhodBw", "Video")</f>
        <v/>
      </c>
      <c r="B18" t="inlineStr">
        <is>
          <t>1:45</t>
        </is>
      </c>
      <c r="C18" t="inlineStr">
        <is>
          <t>Chronic stress is really
bad for our memory.</t>
        </is>
      </c>
      <c r="D18">
        <f>HYPERLINK("https://www.youtube.com/watch?v=Fcx3WEhodBw&amp;t=105s", "Go to time")</f>
        <v/>
      </c>
    </row>
    <row r="19">
      <c r="A19">
        <f>HYPERLINK("https://www.youtube.com/watch?v=Fcx3WEhodBw", "Video")</f>
        <v/>
      </c>
      <c r="B19" t="inlineStr">
        <is>
          <t>2:08</t>
        </is>
      </c>
      <c r="C19" t="inlineStr">
        <is>
          <t>if you're exposed to
chronic, unrelenting stress,</t>
        </is>
      </c>
      <c r="D19">
        <f>HYPERLINK("https://www.youtube.com/watch?v=Fcx3WEhodBw&amp;t=128s", "Go to time")</f>
        <v/>
      </c>
    </row>
    <row r="20">
      <c r="A20">
        <f>HYPERLINK("https://www.youtube.com/watch?v=Fcx3WEhodBw", "Video")</f>
        <v/>
      </c>
      <c r="B20" t="inlineStr">
        <is>
          <t>2:14</t>
        </is>
      </c>
      <c r="C20" t="inlineStr">
        <is>
          <t>Under chronic stress, your
body will just keep dumping</t>
        </is>
      </c>
      <c r="D20">
        <f>HYPERLINK("https://www.youtube.com/watch?v=Fcx3WEhodBw&amp;t=134s", "Go to time")</f>
        <v/>
      </c>
    </row>
    <row r="21">
      <c r="A21">
        <f>HYPERLINK("https://www.youtube.com/watch?v=Fcx3WEhodBw", "Video")</f>
        <v/>
      </c>
      <c r="B21" t="inlineStr">
        <is>
          <t>3:04</t>
        </is>
      </c>
      <c r="C21" t="inlineStr">
        <is>
          <t>who have been chronically stressed.</t>
        </is>
      </c>
      <c r="D21">
        <f>HYPERLINK("https://www.youtube.com/watch?v=Fcx3WEhodBw&amp;t=184s", "Go to time")</f>
        <v/>
      </c>
    </row>
    <row r="22">
      <c r="A22">
        <f>HYPERLINK("https://www.youtube.com/watch?v=eUnaCDNBw5c", "Video")</f>
        <v/>
      </c>
      <c r="B22" t="inlineStr">
        <is>
          <t>0:31</t>
        </is>
      </c>
      <c r="C22" t="inlineStr">
        <is>
          <t>chronic malnutrition about 90% of the</t>
        </is>
      </c>
      <c r="D22">
        <f>HYPERLINK("https://www.youtube.com/watch?v=eUnaCDNBw5c&amp;t=31s", "Go to time")</f>
        <v/>
      </c>
    </row>
    <row r="23">
      <c r="A23">
        <f>HYPERLINK("https://www.youtube.com/watch?v=eUnaCDNBw5c", "Video")</f>
        <v/>
      </c>
      <c r="B23" t="inlineStr">
        <is>
          <t>0:36</t>
        </is>
      </c>
      <c r="C23" t="inlineStr">
        <is>
          <t>from chronic malnutrition and it's it's</t>
        </is>
      </c>
      <c r="D23">
        <f>HYPERLINK("https://www.youtube.com/watch?v=eUnaCDNBw5c&amp;t=36s", "Go to time")</f>
        <v/>
      </c>
    </row>
    <row r="24">
      <c r="A24">
        <f>HYPERLINK("https://www.youtube.com/watch?v=eUnaCDNBw5c", "Video")</f>
        <v/>
      </c>
      <c r="B24" t="inlineStr">
        <is>
          <t>1:09</t>
        </is>
      </c>
      <c r="C24" t="inlineStr">
        <is>
          <t>with the whole area of chronic</t>
        </is>
      </c>
      <c r="D24">
        <f>HYPERLINK("https://www.youtube.com/watch?v=eUnaCDNBw5c&amp;t=69s", "Go to time")</f>
        <v/>
      </c>
    </row>
    <row r="25">
      <c r="A25">
        <f>HYPERLINK("https://www.youtube.com/watch?v=sO_sRSg_Rb4", "Video")</f>
        <v/>
      </c>
      <c r="B25" t="inlineStr">
        <is>
          <t>36:15</t>
        </is>
      </c>
      <c r="C25" t="inlineStr">
        <is>
          <t>think the uh Martian Chronicles are some</t>
        </is>
      </c>
      <c r="D25">
        <f>HYPERLINK("https://www.youtube.com/watch?v=sO_sRSg_Rb4&amp;t=2175s", "Go to time")</f>
        <v/>
      </c>
    </row>
    <row r="26">
      <c r="A26">
        <f>HYPERLINK("https://www.youtube.com/watch?v=RUFTKL5fGMg", "Video")</f>
        <v/>
      </c>
      <c r="B26" t="inlineStr">
        <is>
          <t>2:53</t>
        </is>
      </c>
      <c r="C26" t="inlineStr">
        <is>
          <t>in the prevention of chronic disease</t>
        </is>
      </c>
      <c r="D26">
        <f>HYPERLINK("https://www.youtube.com/watch?v=RUFTKL5fGMg&amp;t=173s", "Go to time")</f>
        <v/>
      </c>
    </row>
    <row r="27">
      <c r="A27">
        <f>HYPERLINK("https://www.youtube.com/watch?v=GnCS_TGYZPA", "Video")</f>
        <v/>
      </c>
      <c r="B27" t="inlineStr">
        <is>
          <t>18:08</t>
        </is>
      </c>
      <c r="C27" t="inlineStr">
        <is>
          <t>This is extremely important in people with
chronic anxiety or chronic depression, because</t>
        </is>
      </c>
      <c r="D27">
        <f>HYPERLINK("https://www.youtube.com/watch?v=GnCS_TGYZPA&amp;t=1088s", "Go to time")</f>
        <v/>
      </c>
    </row>
    <row r="28">
      <c r="A28">
        <f>HYPERLINK("https://www.youtube.com/watch?v=wnojHbEBGqU", "Video")</f>
        <v/>
      </c>
      <c r="B28" t="inlineStr">
        <is>
          <t>4:15</t>
        </is>
      </c>
      <c r="C28" t="inlineStr">
        <is>
          <t>Now that's true even though most of us find
our spouses chronic complaints about our character</t>
        </is>
      </c>
      <c r="D28">
        <f>HYPERLINK("https://www.youtube.com/watch?v=wnojHbEBGqU&amp;t=255s", "Go to time")</f>
        <v/>
      </c>
    </row>
    <row r="29">
      <c r="A29">
        <f>HYPERLINK("https://www.youtube.com/watch?v=1AqUYejDdmU", "Video")</f>
        <v/>
      </c>
      <c r="B29" t="inlineStr">
        <is>
          <t>1:22</t>
        </is>
      </c>
      <c r="C29" t="inlineStr">
        <is>
          <t>Unchosen suffering like: chronic pain.</t>
        </is>
      </c>
      <c r="D29">
        <f>HYPERLINK("https://www.youtube.com/watch?v=1AqUYejDdmU&amp;t=82s", "Go to time")</f>
        <v/>
      </c>
    </row>
    <row r="30">
      <c r="A30">
        <f>HYPERLINK("https://www.youtube.com/watch?v=TMZxex_MX8g", "Video")</f>
        <v/>
      </c>
      <c r="B30" t="inlineStr">
        <is>
          <t>18:57</t>
        </is>
      </c>
      <c r="C30" t="inlineStr">
        <is>
          <t>perform better but chronic stress has</t>
        </is>
      </c>
      <c r="D30">
        <f>HYPERLINK("https://www.youtube.com/watch?v=TMZxex_MX8g&amp;t=1137s", "Go to time")</f>
        <v/>
      </c>
    </row>
    <row r="31">
      <c r="A31">
        <f>HYPERLINK("https://www.youtube.com/watch?v=TMZxex_MX8g", "Video")</f>
        <v/>
      </c>
      <c r="B31" t="inlineStr">
        <is>
          <t>19:07</t>
        </is>
      </c>
      <c r="C31" t="inlineStr">
        <is>
          <t>physical consequences of chronic</t>
        </is>
      </c>
      <c r="D31">
        <f>HYPERLINK("https://www.youtube.com/watch?v=TMZxex_MX8g&amp;t=1147s", "Go to time")</f>
        <v/>
      </c>
    </row>
    <row r="32">
      <c r="A32">
        <f>HYPERLINK("https://www.youtube.com/watch?v=TMZxex_MX8g", "Video")</f>
        <v/>
      </c>
      <c r="B32" t="inlineStr">
        <is>
          <t>22:08</t>
        </is>
      </c>
      <c r="C32" t="inlineStr">
        <is>
          <t>brain stress hormones when chronically</t>
        </is>
      </c>
      <c r="D32">
        <f>HYPERLINK("https://www.youtube.com/watch?v=TMZxex_MX8g&amp;t=1328s", "Go to time")</f>
        <v/>
      </c>
    </row>
    <row r="33">
      <c r="A33">
        <f>HYPERLINK("https://www.youtube.com/watch?v=B2Ta0yFoNG8", "Video")</f>
        <v/>
      </c>
      <c r="B33" t="inlineStr">
        <is>
          <t>7:42</t>
        </is>
      </c>
      <c r="C33" t="inlineStr">
        <is>
          <t>diabetes and asthma say, which are both chronic 
conditions that won’t go away. People go, “Oh,</t>
        </is>
      </c>
      <c r="D33">
        <f>HYPERLINK("https://www.youtube.com/watch?v=B2Ta0yFoNG8&amp;t=462s", "Go to time")</f>
        <v/>
      </c>
    </row>
    <row r="34">
      <c r="A34">
        <f>HYPERLINK("https://www.youtube.com/watch?v=mdiRWIfRlwE", "Video")</f>
        <v/>
      </c>
      <c r="B34" t="inlineStr">
        <is>
          <t>1:31</t>
        </is>
      </c>
      <c r="C34" t="inlineStr">
        <is>
          <t>product of a chronic process of</t>
        </is>
      </c>
      <c r="D34">
        <f>HYPERLINK("https://www.youtube.com/watch?v=mdiRWIfRlwE&amp;t=91s", "Go to time")</f>
        <v/>
      </c>
    </row>
    <row r="35">
      <c r="A35">
        <f>HYPERLINK("https://www.youtube.com/watch?v=ieBEEYsrNSQ", "Video")</f>
        <v/>
      </c>
      <c r="B35" t="inlineStr">
        <is>
          <t>2:42</t>
        </is>
      </c>
      <c r="C35" t="inlineStr">
        <is>
          <t>This can come from synchronicity.</t>
        </is>
      </c>
      <c r="D35">
        <f>HYPERLINK("https://www.youtube.com/watch?v=ieBEEYsrNSQ&amp;t=162s", "Go to time")</f>
        <v/>
      </c>
    </row>
    <row r="36">
      <c r="A36">
        <f>HYPERLINK("https://www.youtube.com/watch?v=EMZ4p6C_Bss", "Video")</f>
        <v/>
      </c>
      <c r="B36" t="inlineStr">
        <is>
          <t>3:16</t>
        </is>
      </c>
      <c r="C36" t="inlineStr">
        <is>
          <t>and I just was this chronic loser
that couldn't do anything right.</t>
        </is>
      </c>
      <c r="D36">
        <f>HYPERLINK("https://www.youtube.com/watch?v=EMZ4p6C_Bss&amp;t=196s", "Go to time")</f>
        <v/>
      </c>
    </row>
    <row r="37">
      <c r="A37">
        <f>HYPERLINK("https://www.youtube.com/watch?v=aFD9kpRvT_s", "Video")</f>
        <v/>
      </c>
      <c r="B37" t="inlineStr">
        <is>
          <t>0:44</t>
        </is>
      </c>
      <c r="C37" t="inlineStr">
        <is>
          <t>types of chronic pain um it's been shown</t>
        </is>
      </c>
      <c r="D37">
        <f>HYPERLINK("https://www.youtube.com/watch?v=aFD9kpRvT_s&amp;t=44s", "Go to time")</f>
        <v/>
      </c>
    </row>
    <row r="38">
      <c r="A38">
        <f>HYPERLINK("https://www.youtube.com/watch?v=OjcgT_oj3jQ", "Video")</f>
        <v/>
      </c>
      <c r="B38" t="inlineStr">
        <is>
          <t>2:42</t>
        </is>
      </c>
      <c r="C38" t="inlineStr">
        <is>
          <t>They are chronically depressed.</t>
        </is>
      </c>
      <c r="D38">
        <f>HYPERLINK("https://www.youtube.com/watch?v=OjcgT_oj3jQ&amp;t=162s", "Go to time")</f>
        <v/>
      </c>
    </row>
    <row r="39">
      <c r="A39">
        <f>HYPERLINK("https://www.youtube.com/watch?v=OjcgT_oj3jQ", "Video")</f>
        <v/>
      </c>
      <c r="B39" t="inlineStr">
        <is>
          <t>3:00</t>
        </is>
      </c>
      <c r="C39" t="inlineStr">
        <is>
          <t>On one hand you see somebody who's chronically
depressed, wants to commit suicide, has been</t>
        </is>
      </c>
      <c r="D39">
        <f>HYPERLINK("https://www.youtube.com/watch?v=OjcgT_oj3jQ&amp;t=180s", "Go to time")</f>
        <v/>
      </c>
    </row>
    <row r="40">
      <c r="A40">
        <f>HYPERLINK("https://www.youtube.com/watch?v=9yKyP_ahSTo", "Video")</f>
        <v/>
      </c>
      <c r="B40" t="inlineStr">
        <is>
          <t>3:40</t>
        </is>
      </c>
      <c r="C40" t="inlineStr">
        <is>
          <t>chronic care um if we could improve for</t>
        </is>
      </c>
      <c r="D40">
        <f>HYPERLINK("https://www.youtube.com/watch?v=9yKyP_ahSTo&amp;t=220s", "Go to time")</f>
        <v/>
      </c>
    </row>
    <row r="41">
      <c r="A41">
        <f>HYPERLINK("https://www.youtube.com/watch?v=5wyu1fW8EKM", "Video")</f>
        <v/>
      </c>
      <c r="B41" t="inlineStr">
        <is>
          <t>5:28</t>
        </is>
      </c>
      <c r="C41" t="inlineStr">
        <is>
          <t>cheap and chronic so that it's a</t>
        </is>
      </c>
      <c r="D41">
        <f>HYPERLINK("https://www.youtube.com/watch?v=5wyu1fW8EKM&amp;t=328s", "Go to time")</f>
        <v/>
      </c>
    </row>
    <row r="42">
      <c r="A42">
        <f>HYPERLINK("https://www.youtube.com/watch?v=XzoDtmTafD8", "Video")</f>
        <v/>
      </c>
      <c r="B42" t="inlineStr">
        <is>
          <t>2:22</t>
        </is>
      </c>
      <c r="C42" t="inlineStr">
        <is>
          <t>can make us perform better but chronic</t>
        </is>
      </c>
      <c r="D42">
        <f>HYPERLINK("https://www.youtube.com/watch?v=XzoDtmTafD8&amp;t=142s", "Go to time")</f>
        <v/>
      </c>
    </row>
    <row r="43">
      <c r="A43">
        <f>HYPERLINK("https://www.youtube.com/watch?v=XzoDtmTafD8", "Video")</f>
        <v/>
      </c>
      <c r="B43" t="inlineStr">
        <is>
          <t>2:34</t>
        </is>
      </c>
      <c r="C43" t="inlineStr">
        <is>
          <t>chronic exposure to stress hormones and</t>
        </is>
      </c>
      <c r="D43">
        <f>HYPERLINK("https://www.youtube.com/watch?v=XzoDtmTafD8&amp;t=154s", "Go to time")</f>
        <v/>
      </c>
    </row>
    <row r="44">
      <c r="A44">
        <f>HYPERLINK("https://www.youtube.com/watch?v=XzoDtmTafD8", "Video")</f>
        <v/>
      </c>
      <c r="B44" t="inlineStr">
        <is>
          <t>5:33</t>
        </is>
      </c>
      <c r="C44" t="inlineStr">
        <is>
          <t>stress hormones when chronically present</t>
        </is>
      </c>
      <c r="D44">
        <f>HYPERLINK("https://www.youtube.com/watch?v=XzoDtmTafD8&amp;t=333s", "Go to time")</f>
        <v/>
      </c>
    </row>
    <row r="45">
      <c r="A45">
        <f>HYPERLINK("https://www.youtube.com/watch?v=Fhea15bbBtE", "Video")</f>
        <v/>
      </c>
      <c r="B45" t="inlineStr">
        <is>
          <t>1:48</t>
        </is>
      </c>
      <c r="C45" t="inlineStr">
        <is>
          <t>that chronicled her day just disjointed</t>
        </is>
      </c>
      <c r="D45">
        <f>HYPERLINK("https://www.youtube.com/watch?v=Fhea15bbBtE&amp;t=108s", "Go to time")</f>
        <v/>
      </c>
    </row>
    <row r="46">
      <c r="A46">
        <f>HYPERLINK("https://www.youtube.com/watch?v=xBDGgovA1LI", "Video")</f>
        <v/>
      </c>
      <c r="B46" t="inlineStr">
        <is>
          <t>6:16</t>
        </is>
      </c>
      <c r="C46" t="inlineStr">
        <is>
          <t>Chronic stress is really
bad for our memory,</t>
        </is>
      </c>
      <c r="D46">
        <f>HYPERLINK("https://www.youtube.com/watch?v=xBDGgovA1LI&amp;t=376s", "Go to time")</f>
        <v/>
      </c>
    </row>
    <row r="47">
      <c r="A47">
        <f>HYPERLINK("https://www.youtube.com/watch?v=xBDGgovA1LI", "Video")</f>
        <v/>
      </c>
      <c r="B47" t="inlineStr">
        <is>
          <t>6:29</t>
        </is>
      </c>
      <c r="C47" t="inlineStr">
        <is>
          <t>With chronic stress, your
cortisol levels remain elevated.</t>
        </is>
      </c>
      <c r="D47">
        <f>HYPERLINK("https://www.youtube.com/watch?v=xBDGgovA1LI&amp;t=389s", "Go to time")</f>
        <v/>
      </c>
    </row>
    <row r="48">
      <c r="A48">
        <f>HYPERLINK("https://www.youtube.com/watch?v=xBDGgovA1LI", "Video")</f>
        <v/>
      </c>
      <c r="B48" t="inlineStr">
        <is>
          <t>7:22</t>
        </is>
      </c>
      <c r="C48" t="inlineStr">
        <is>
          <t>Let's say you're
chronically sleep-deprived,</t>
        </is>
      </c>
      <c r="D48">
        <f>HYPERLINK("https://www.youtube.com/watch?v=xBDGgovA1LI&amp;t=442s", "Go to time")</f>
        <v/>
      </c>
    </row>
    <row r="49">
      <c r="A49">
        <f>HYPERLINK("https://www.youtube.com/watch?v=O-Ith3X1x9k", "Video")</f>
        <v/>
      </c>
      <c r="B49" t="inlineStr">
        <is>
          <t>21:20</t>
        </is>
      </c>
      <c r="C49" t="inlineStr">
        <is>
          <t>worker-supportive part of the planet, they
have the highest rate of chronic pain and</t>
        </is>
      </c>
      <c r="D49">
        <f>HYPERLINK("https://www.youtube.com/watch?v=O-Ith3X1x9k&amp;t=1280s", "Go to time")</f>
        <v/>
      </c>
    </row>
    <row r="50">
      <c r="A50">
        <f>HYPERLINK("https://www.youtube.com/watch?v=O-Ith3X1x9k", "Video")</f>
        <v/>
      </c>
      <c r="B50" t="inlineStr">
        <is>
          <t>21:46</t>
        </is>
      </c>
      <c r="C50" t="inlineStr">
        <is>
          <t>to create is gigantic amounts of chronic pain
syndrome.</t>
        </is>
      </c>
      <c r="D50">
        <f>HYPERLINK("https://www.youtube.com/watch?v=O-Ith3X1x9k&amp;t=1306s", "Go to time")</f>
        <v/>
      </c>
    </row>
    <row r="51">
      <c r="A51">
        <f>HYPERLINK("https://www.youtube.com/watch?v=xvIZjGEBvI8", "Video")</f>
        <v/>
      </c>
      <c r="B51" t="inlineStr">
        <is>
          <t>1:08</t>
        </is>
      </c>
      <c r="C51" t="inlineStr">
        <is>
          <t>out of that chronic grip of loneliness, and
the answer is, first, to recognize what it</t>
        </is>
      </c>
      <c r="D51">
        <f>HYPERLINK("https://www.youtube.com/watch?v=xvIZjGEBvI8&amp;t=68s", "Go to time")</f>
        <v/>
      </c>
    </row>
    <row r="52">
      <c r="A52">
        <f>HYPERLINK("https://www.youtube.com/watch?v=xvIZjGEBvI8", "Video")</f>
        <v/>
      </c>
      <c r="B52" t="inlineStr">
        <is>
          <t>2:56</t>
        </is>
      </c>
      <c r="C52" t="inlineStr">
        <is>
          <t>So, one of the things lonely individuals who
are chronically lonely tend to do is they</t>
        </is>
      </c>
      <c r="D52">
        <f>HYPERLINK("https://www.youtube.com/watch?v=xvIZjGEBvI8&amp;t=176s", "Go to time")</f>
        <v/>
      </c>
    </row>
    <row r="53">
      <c r="A53">
        <f>HYPERLINK("https://www.youtube.com/watch?v=U3qHaiqwkLY", "Video")</f>
        <v/>
      </c>
      <c r="B53" t="inlineStr">
        <is>
          <t>3:50</t>
        </is>
      </c>
      <c r="C53" t="inlineStr">
        <is>
          <t>So, for example, just this week,
the San Francisco Chronicle</t>
        </is>
      </c>
      <c r="D53">
        <f>HYPERLINK("https://www.youtube.com/watch?v=U3qHaiqwkLY&amp;t=230s", "Go to time")</f>
        <v/>
      </c>
    </row>
    <row r="54">
      <c r="A54">
        <f>HYPERLINK("https://www.youtube.com/watch?v=z5XdX_ryHoc", "Video")</f>
        <v/>
      </c>
      <c r="B54" t="inlineStr">
        <is>
          <t>3:44</t>
        </is>
      </c>
      <c r="C54" t="inlineStr">
        <is>
          <t>chronically-elevated over time.</t>
        </is>
      </c>
      <c r="D54">
        <f>HYPERLINK("https://www.youtube.com/watch?v=z5XdX_ryHoc&amp;t=224s", "Go to time")</f>
        <v/>
      </c>
    </row>
    <row r="55">
      <c r="A55">
        <f>HYPERLINK("https://www.youtube.com/watch?v=z5XdX_ryHoc", "Video")</f>
        <v/>
      </c>
      <c r="B55" t="inlineStr">
        <is>
          <t>4:08</t>
        </is>
      </c>
      <c r="C55" t="inlineStr">
        <is>
          <t>chronic inflammation, 
and even cancer.</t>
        </is>
      </c>
      <c r="D55">
        <f>HYPERLINK("https://www.youtube.com/watch?v=z5XdX_ryHoc&amp;t=248s", "Go to time")</f>
        <v/>
      </c>
    </row>
    <row r="56">
      <c r="A56">
        <f>HYPERLINK("https://www.youtube.com/watch?v=lJL2YRWo3dU", "Video")</f>
        <v/>
      </c>
      <c r="B56" t="inlineStr">
        <is>
          <t>0:34</t>
        </is>
      </c>
      <c r="C56" t="inlineStr">
        <is>
          <t>we treat people with chronic diseases</t>
        </is>
      </c>
      <c r="D56">
        <f>HYPERLINK("https://www.youtube.com/watch?v=lJL2YRWo3dU&amp;t=34s", "Go to time")</f>
        <v/>
      </c>
    </row>
    <row r="57">
      <c r="A57">
        <f>HYPERLINK("https://www.youtube.com/watch?v=lJL2YRWo3dU", "Video")</f>
        <v/>
      </c>
      <c r="B57" t="inlineStr">
        <is>
          <t>0:40</t>
        </is>
      </c>
      <c r="C57" t="inlineStr">
        <is>
          <t>disease cancer people who have chronic</t>
        </is>
      </c>
      <c r="D57">
        <f>HYPERLINK("https://www.youtube.com/watch?v=lJL2YRWo3dU&amp;t=40s", "Go to time")</f>
        <v/>
      </c>
    </row>
    <row r="58">
      <c r="A58">
        <f>HYPERLINK("https://www.youtube.com/watch?v=kBU-0UGUy1o", "Video")</f>
        <v/>
      </c>
      <c r="B58" t="inlineStr">
        <is>
          <t>0:24</t>
        </is>
      </c>
      <c r="C58" t="inlineStr">
        <is>
          <t>chronic illnesses is that you do have</t>
        </is>
      </c>
      <c r="D58">
        <f>HYPERLINK("https://www.youtube.com/watch?v=kBU-0UGUy1o&amp;t=24s", "Go to time")</f>
        <v/>
      </c>
    </row>
    <row r="59">
      <c r="A59">
        <f>HYPERLINK("https://www.youtube.com/watch?v=QRKCQJn0L2s", "Video")</f>
        <v/>
      </c>
      <c r="B59" t="inlineStr">
        <is>
          <t>0:36</t>
        </is>
      </c>
      <c r="C59" t="inlineStr">
        <is>
          <t>was I thought chronicling uh um a kind</t>
        </is>
      </c>
      <c r="D59">
        <f>HYPERLINK("https://www.youtube.com/watch?v=QRKCQJn0L2s&amp;t=36s", "Go to time")</f>
        <v/>
      </c>
    </row>
    <row r="60">
      <c r="A60">
        <f>HYPERLINK("https://www.youtube.com/watch?v=QRKCQJn0L2s", "Video")</f>
        <v/>
      </c>
      <c r="B60" t="inlineStr">
        <is>
          <t>1:15</t>
        </is>
      </c>
      <c r="C60" t="inlineStr">
        <is>
          <t>chronicled uh you know um through</t>
        </is>
      </c>
      <c r="D60">
        <f>HYPERLINK("https://www.youtube.com/watch?v=QRKCQJn0L2s&amp;t=75s", "Go to time")</f>
        <v/>
      </c>
    </row>
    <row r="61">
      <c r="A61">
        <f>HYPERLINK("https://www.youtube.com/watch?v=4jO-wq68-_I", "Video")</f>
        <v/>
      </c>
      <c r="B61" t="inlineStr">
        <is>
          <t>3:56</t>
        </is>
      </c>
      <c r="C61" t="inlineStr">
        <is>
          <t>the dependence on chronic care</t>
        </is>
      </c>
      <c r="D61">
        <f>HYPERLINK("https://www.youtube.com/watch?v=4jO-wq68-_I&amp;t=236s", "Go to time")</f>
        <v/>
      </c>
    </row>
    <row r="62">
      <c r="A62">
        <f>HYPERLINK("https://www.youtube.com/watch?v=71mU1sR5180", "Video")</f>
        <v/>
      </c>
      <c r="B62" t="inlineStr">
        <is>
          <t>0:51</t>
        </is>
      </c>
      <c r="C62" t="inlineStr">
        <is>
          <t>think the uh Martian Chronicles are some</t>
        </is>
      </c>
      <c r="D62">
        <f>HYPERLINK("https://www.youtube.com/watch?v=71mU1sR5180&amp;t=51s", "Go to time")</f>
        <v/>
      </c>
    </row>
    <row r="63">
      <c r="A63">
        <f>HYPERLINK("https://www.youtube.com/watch?v=j19vsWsz8p4", "Video")</f>
        <v/>
      </c>
      <c r="B63" t="inlineStr">
        <is>
          <t>2:22</t>
        </is>
      </c>
      <c r="C63" t="inlineStr">
        <is>
          <t>been the Principal chroniclers of the</t>
        </is>
      </c>
      <c r="D63">
        <f>HYPERLINK("https://www.youtube.com/watch?v=j19vsWsz8p4&amp;t=142s", "Go to time")</f>
        <v/>
      </c>
    </row>
    <row r="64">
      <c r="A64">
        <f>HYPERLINK("https://www.youtube.com/watch?v=kgqTlksk4GA", "Video")</f>
        <v/>
      </c>
      <c r="B64" t="inlineStr">
        <is>
          <t>5:17</t>
        </is>
      </c>
      <c r="C64" t="inlineStr">
        <is>
          <t>that food so it can become chronic and</t>
        </is>
      </c>
      <c r="D64">
        <f>HYPERLINK("https://www.youtube.com/watch?v=kgqTlksk4GA&amp;t=317s", "Go to time")</f>
        <v/>
      </c>
    </row>
    <row r="65">
      <c r="A65">
        <f>HYPERLINK("https://www.youtube.com/watch?v=kgqTlksk4GA", "Video")</f>
        <v/>
      </c>
      <c r="B65" t="inlineStr">
        <is>
          <t>6:28</t>
        </is>
      </c>
      <c r="C65" t="inlineStr">
        <is>
          <t>can fall into the grips of chronic</t>
        </is>
      </c>
      <c r="D65">
        <f>HYPERLINK("https://www.youtube.com/watch?v=kgqTlksk4GA&amp;t=388s", "Go to time")</f>
        <v/>
      </c>
    </row>
    <row r="66">
      <c r="A66">
        <f>HYPERLINK("https://www.youtube.com/watch?v=tPMCoD1p-x8", "Video")</f>
        <v/>
      </c>
      <c r="B66" t="inlineStr">
        <is>
          <t>5:54</t>
        </is>
      </c>
      <c r="C66" t="inlineStr">
        <is>
          <t>So the agents of chronic illness, so, it's
no longer fighting bacteria and viruses in</t>
        </is>
      </c>
      <c r="D66">
        <f>HYPERLINK("https://www.youtube.com/watch?v=tPMCoD1p-x8&amp;t=354s", "Go to time")</f>
        <v/>
      </c>
    </row>
    <row r="67">
      <c r="A67">
        <f>HYPERLINK("https://www.youtube.com/watch?v=tPMCoD1p-x8", "Video")</f>
        <v/>
      </c>
      <c r="B67" t="inlineStr">
        <is>
          <t>6:16</t>
        </is>
      </c>
      <c r="C67" t="inlineStr">
        <is>
          <t>All of these different chronic illnesses.</t>
        </is>
      </c>
      <c r="D67">
        <f>HYPERLINK("https://www.youtube.com/watch?v=tPMCoD1p-x8&amp;t=376s", "Go to time")</f>
        <v/>
      </c>
    </row>
    <row r="68">
      <c r="A68">
        <f>HYPERLINK("https://www.youtube.com/watch?v=tPMCoD1p-x8", "Video")</f>
        <v/>
      </c>
      <c r="B68" t="inlineStr">
        <is>
          <t>6:19</t>
        </is>
      </c>
      <c r="C68" t="inlineStr">
        <is>
          <t>Now why don't we vaccinate against chronic
illness?</t>
        </is>
      </c>
      <c r="D68">
        <f>HYPERLINK("https://www.youtube.com/watch?v=tPMCoD1p-x8&amp;t=379s", "Go to time")</f>
        <v/>
      </c>
    </row>
    <row r="69">
      <c r="A69">
        <f>HYPERLINK("https://www.youtube.com/watch?v=tPMCoD1p-x8", "Video")</f>
        <v/>
      </c>
      <c r="B69" t="inlineStr">
        <is>
          <t>11:09</t>
        </is>
      </c>
      <c r="C69" t="inlineStr">
        <is>
          <t>Text: How vaccines for chronic pain could
stop the opioid epidemic</t>
        </is>
      </c>
      <c r="D69">
        <f>HYPERLINK("https://www.youtube.com/watch?v=tPMCoD1p-x8&amp;t=669s", "Go to time")</f>
        <v/>
      </c>
    </row>
    <row r="70">
      <c r="A70">
        <f>HYPERLINK("https://www.youtube.com/watch?v=tPMCoD1p-x8", "Video")</f>
        <v/>
      </c>
      <c r="B70" t="inlineStr">
        <is>
          <t>11:33</t>
        </is>
      </c>
      <c r="C70" t="inlineStr">
        <is>
          <t>I think that's a revolution in terms of the
way we're going to approach chronic illness.</t>
        </is>
      </c>
      <c r="D70">
        <f>HYPERLINK("https://www.youtube.com/watch?v=tPMCoD1p-x8&amp;t=693s", "Go to time")</f>
        <v/>
      </c>
    </row>
    <row r="71">
      <c r="A71">
        <f>HYPERLINK("https://www.youtube.com/watch?v=UaixHcqnSg4", "Video")</f>
        <v/>
      </c>
      <c r="B71" t="inlineStr">
        <is>
          <t>2:16</t>
        </is>
      </c>
      <c r="C71" t="inlineStr">
        <is>
          <t>However, when information becomes chronic,
just like stress you’ve got this little</t>
        </is>
      </c>
      <c r="D71">
        <f>HYPERLINK("https://www.youtube.com/watch?v=UaixHcqnSg4&amp;t=136s", "Go to time")</f>
        <v/>
      </c>
    </row>
    <row r="72">
      <c r="A72">
        <f>HYPERLINK("https://www.youtube.com/watch?v=UaixHcqnSg4", "Video")</f>
        <v/>
      </c>
      <c r="B72" t="inlineStr">
        <is>
          <t>2:27</t>
        </is>
      </c>
      <c r="C72" t="inlineStr">
        <is>
          <t>the key of inflammation becomes ongoing and
chronic it starts to attack healthy tissue.</t>
        </is>
      </c>
      <c r="D72">
        <f>HYPERLINK("https://www.youtube.com/watch?v=UaixHcqnSg4&amp;t=147s", "Go to time")</f>
        <v/>
      </c>
    </row>
    <row r="73">
      <c r="A73">
        <f>HYPERLINK("https://www.youtube.com/watch?v=3EYK4p0Byfw", "Video")</f>
        <v/>
      </c>
      <c r="B73" t="inlineStr">
        <is>
          <t>0:15</t>
        </is>
      </c>
      <c r="C73" t="inlineStr">
        <is>
          <t>autobiographical Chronicle of personal</t>
        </is>
      </c>
      <c r="D73">
        <f>HYPERLINK("https://www.youtube.com/watch?v=3EYK4p0Byfw&amp;t=15s", "Go to time")</f>
        <v/>
      </c>
    </row>
    <row r="74">
      <c r="A74">
        <f>HYPERLINK("https://www.youtube.com/watch?v=3yyDf5PcG_g", "Video")</f>
        <v/>
      </c>
      <c r="B74" t="inlineStr">
        <is>
          <t>7:46</t>
        </is>
      </c>
      <c r="C74" t="inlineStr">
        <is>
          <t>chronic fight or flight mode.</t>
        </is>
      </c>
      <c r="D74">
        <f>HYPERLINK("https://www.youtube.com/watch?v=3yyDf5PcG_g&amp;t=466s", "Go to time")</f>
        <v/>
      </c>
    </row>
    <row r="75">
      <c r="A75">
        <f>HYPERLINK("https://www.youtube.com/watch?v=3yyDf5PcG_g", "Video")</f>
        <v/>
      </c>
      <c r="B75" t="inlineStr">
        <is>
          <t>8:21</t>
        </is>
      </c>
      <c r="C75" t="inlineStr">
        <is>
          <t>through this common
denominator of chronic stress.</t>
        </is>
      </c>
      <c r="D75">
        <f>HYPERLINK("https://www.youtube.com/watch?v=3yyDf5PcG_g&amp;t=501s", "Go to time")</f>
        <v/>
      </c>
    </row>
    <row r="76">
      <c r="A76">
        <f>HYPERLINK("https://www.youtube.com/watch?v=3yyDf5PcG_g", "Video")</f>
        <v/>
      </c>
      <c r="B76" t="inlineStr">
        <is>
          <t>9:02</t>
        </is>
      </c>
      <c r="C76" t="inlineStr">
        <is>
          <t>even if you're quiet about
it, chronic resentment,</t>
        </is>
      </c>
      <c r="D76">
        <f>HYPERLINK("https://www.youtube.com/watch?v=3yyDf5PcG_g&amp;t=542s", "Go to time")</f>
        <v/>
      </c>
    </row>
    <row r="77">
      <c r="A77">
        <f>HYPERLINK("https://www.youtube.com/watch?v=3yyDf5PcG_g", "Video")</f>
        <v/>
      </c>
      <c r="B77" t="inlineStr">
        <is>
          <t>9:19</t>
        </is>
      </c>
      <c r="C77" t="inlineStr">
        <is>
          <t>acrimonious relationship is
that source of chronic stress</t>
        </is>
      </c>
      <c r="D77">
        <f>HYPERLINK("https://www.youtube.com/watch?v=3yyDf5PcG_g&amp;t=559s", "Go to time")</f>
        <v/>
      </c>
    </row>
    <row r="78">
      <c r="A78">
        <f>HYPERLINK("https://www.youtube.com/watch?v=EE_MEu7xn8Y", "Video")</f>
        <v/>
      </c>
      <c r="B78" t="inlineStr">
        <is>
          <t>5:32</t>
        </is>
      </c>
      <c r="C78" t="inlineStr">
        <is>
          <t>High conflict is a chronic stressor.</t>
        </is>
      </c>
      <c r="D78">
        <f>HYPERLINK("https://www.youtube.com/watch?v=EE_MEu7xn8Y&amp;t=332s", "Go to time")</f>
        <v/>
      </c>
    </row>
    <row r="79">
      <c r="A79">
        <f>HYPERLINK("https://www.youtube.com/watch?v=EE_MEu7xn8Y", "Video")</f>
        <v/>
      </c>
      <c r="B79" t="inlineStr">
        <is>
          <t>54:21</t>
        </is>
      </c>
      <c r="C79" t="inlineStr">
        <is>
          <t>It creates chronic stress,</t>
        </is>
      </c>
      <c r="D79">
        <f>HYPERLINK("https://www.youtube.com/watch?v=EE_MEu7xn8Y&amp;t=3261s", "Go to time")</f>
        <v/>
      </c>
    </row>
    <row r="80">
      <c r="A80">
        <f>HYPERLINK("https://www.youtube.com/watch?v=wToO8F0XVcU", "Video")</f>
        <v/>
      </c>
      <c r="B80" t="inlineStr">
        <is>
          <t>6:05</t>
        </is>
      </c>
      <c r="C80" t="inlineStr">
        <is>
          <t>chronicling my journey
from 20 years in the military</t>
        </is>
      </c>
      <c r="D80">
        <f>HYPERLINK("https://www.youtube.com/watch?v=wToO8F0XVcU&amp;t=365s", "Go to time")</f>
        <v/>
      </c>
    </row>
    <row r="81">
      <c r="A81">
        <f>HYPERLINK("https://www.youtube.com/watch?v=wehUyvX9XEc", "Video")</f>
        <v/>
      </c>
      <c r="B81" t="inlineStr">
        <is>
          <t>10:34</t>
        </is>
      </c>
      <c r="C81" t="inlineStr">
        <is>
          <t>Tease Cassandra
for her chronic joylessness,</t>
        </is>
      </c>
      <c r="D81">
        <f>HYPERLINK("https://www.youtube.com/watch?v=wehUyvX9XEc&amp;t=634s", "Go to time")</f>
        <v/>
      </c>
    </row>
    <row r="82">
      <c r="A82">
        <f>HYPERLINK("https://www.youtube.com/watch?v=IbigUrVfjdE", "Video")</f>
        <v/>
      </c>
      <c r="B82" t="inlineStr">
        <is>
          <t>0:50</t>
        </is>
      </c>
      <c r="C82" t="inlineStr">
        <is>
          <t>"The Chronicles of Pixie Ridge?"</t>
        </is>
      </c>
      <c r="D82">
        <f>HYPERLINK("https://www.youtube.com/watch?v=IbigUrVfjdE&amp;t=50s", "Go to time")</f>
        <v/>
      </c>
    </row>
    <row r="83">
      <c r="A83">
        <f>HYPERLINK("https://www.youtube.com/watch?v=G5dm9yB5vwo", "Video")</f>
        <v/>
      </c>
      <c r="B83" t="inlineStr">
        <is>
          <t>1:25</t>
        </is>
      </c>
      <c r="C83" t="inlineStr">
        <is>
          <t>His new memoir chronicles
that whole history.</t>
        </is>
      </c>
      <c r="D83">
        <f>HYPERLINK("https://www.youtube.com/watch?v=G5dm9yB5vwo&amp;t=85s", "Go to time")</f>
        <v/>
      </c>
    </row>
    <row r="84">
      <c r="A84">
        <f>HYPERLINK("https://www.youtube.com/watch?v=f-weOItc80E", "Video")</f>
        <v/>
      </c>
      <c r="B84" t="inlineStr">
        <is>
          <t>4:31</t>
        </is>
      </c>
      <c r="C84" t="inlineStr">
        <is>
          <t>MARTI POST: And they
are chronic situations.</t>
        </is>
      </c>
      <c r="D84">
        <f>HYPERLINK("https://www.youtube.com/watch?v=f-weOItc80E&amp;t=271s", "Go to time")</f>
        <v/>
      </c>
    </row>
    <row r="85">
      <c r="A85">
        <f>HYPERLINK("https://www.youtube.com/watch?v=f-weOItc80E", "Video")</f>
        <v/>
      </c>
      <c r="B85" t="inlineStr">
        <is>
          <t>9:01</t>
        </is>
      </c>
      <c r="C85" t="inlineStr">
        <is>
          <t>If your child was diagnosed with
a chronic illness of some kind</t>
        </is>
      </c>
      <c r="D85">
        <f>HYPERLINK("https://www.youtube.com/watch?v=f-weOItc80E&amp;t=541s", "Go to time")</f>
        <v/>
      </c>
    </row>
    <row r="86">
      <c r="A86">
        <f>HYPERLINK("https://www.youtube.com/watch?v=f-weOItc80E", "Video")</f>
        <v/>
      </c>
      <c r="B86" t="inlineStr">
        <is>
          <t>29:39</t>
        </is>
      </c>
      <c r="C86" t="inlineStr">
        <is>
          <t>I think we are chronically
understaffed in many, many,</t>
        </is>
      </c>
      <c r="D86">
        <f>HYPERLINK("https://www.youtube.com/watch?v=f-weOItc80E&amp;t=1779s", "Go to time")</f>
        <v/>
      </c>
    </row>
    <row r="87">
      <c r="A87">
        <f>HYPERLINK("https://www.youtube.com/watch?v=CDe1g1IsEGY", "Video")</f>
        <v/>
      </c>
      <c r="B87" t="inlineStr">
        <is>
          <t>3:17</t>
        </is>
      </c>
      <c r="C87" t="inlineStr">
        <is>
          <t>feeling this constant barrage
of these chronic messages that</t>
        </is>
      </c>
      <c r="D87">
        <f>HYPERLINK("https://www.youtube.com/watch?v=CDe1g1IsEGY&amp;t=197s", "Go to time")</f>
        <v/>
      </c>
    </row>
    <row r="88">
      <c r="A88">
        <f>HYPERLINK("https://www.youtube.com/watch?v=CDe1g1IsEGY", "Video")</f>
        <v/>
      </c>
      <c r="B88" t="inlineStr">
        <is>
          <t>4:25</t>
        </is>
      </c>
      <c r="C88" t="inlineStr">
        <is>
          <t>to explain away the chronic
discrimination that we've</t>
        </is>
      </c>
      <c r="D88">
        <f>HYPERLINK("https://www.youtube.com/watch?v=CDe1g1IsEGY&amp;t=265s", "Go to time")</f>
        <v/>
      </c>
    </row>
    <row r="89">
      <c r="A89">
        <f>HYPERLINK("https://www.youtube.com/watch?v=oq3FR3IyLR0", "Video")</f>
        <v/>
      </c>
      <c r="B89" t="inlineStr">
        <is>
          <t>7:48</t>
        </is>
      </c>
      <c r="C89" t="inlineStr">
        <is>
          <t>And of course we also had the
increase in chronic diseases</t>
        </is>
      </c>
      <c r="D89">
        <f>HYPERLINK("https://www.youtube.com/watch?v=oq3FR3IyLR0&amp;t=468s", "Go to time")</f>
        <v/>
      </c>
    </row>
    <row r="90">
      <c r="A90">
        <f>HYPERLINK("https://www.youtube.com/watch?v=M6pT5b5GTSk", "Video")</f>
        <v/>
      </c>
      <c r="B90" t="inlineStr">
        <is>
          <t>28:39</t>
        </is>
      </c>
      <c r="C90" t="inlineStr">
        <is>
          <t>But if you're feeling
chronically unmotivated,</t>
        </is>
      </c>
      <c r="D90">
        <f>HYPERLINK("https://www.youtube.com/watch?v=M6pT5b5GTSk&amp;t=1719s", "Go to time")</f>
        <v/>
      </c>
    </row>
    <row r="91">
      <c r="A91">
        <f>HYPERLINK("https://www.youtube.com/watch?v=i4hb1TnAlJM", "Video")</f>
        <v/>
      </c>
      <c r="B91" t="inlineStr">
        <is>
          <t>15:44</t>
        </is>
      </c>
      <c r="C91" t="inlineStr">
        <is>
          <t>boundaries like pretty badly um chronic</t>
        </is>
      </c>
      <c r="D91">
        <f>HYPERLINK("https://www.youtube.com/watch?v=i4hb1TnAlJM&amp;t=944s", "Go to time")</f>
        <v/>
      </c>
    </row>
    <row r="92">
      <c r="A92">
        <f>HYPERLINK("https://www.youtube.com/watch?v=Rk1y7Yahtic", "Video")</f>
        <v/>
      </c>
      <c r="B92" t="inlineStr">
        <is>
          <t>28:04</t>
        </is>
      </c>
      <c r="C92" t="inlineStr">
        <is>
          <t>room because that's when the chronically</t>
        </is>
      </c>
      <c r="D92">
        <f>HYPERLINK("https://www.youtube.com/watch?v=Rk1y7Yahtic&amp;t=1684s", "Go to time")</f>
        <v/>
      </c>
    </row>
    <row r="93">
      <c r="A93">
        <f>HYPERLINK("https://www.youtube.com/watch?v=Rk1y7Yahtic", "Video")</f>
        <v/>
      </c>
      <c r="B93" t="inlineStr">
        <is>
          <t>28:09</t>
        </is>
      </c>
      <c r="C93" t="inlineStr">
        <is>
          <t>of health care is a chronically ill and</t>
        </is>
      </c>
      <c r="D93">
        <f>HYPERLINK("https://www.youtube.com/watch?v=Rk1y7Yahtic&amp;t=1689s", "Go to time")</f>
        <v/>
      </c>
    </row>
    <row r="94">
      <c r="A94">
        <f>HYPERLINK("https://www.youtube.com/watch?v=cRmKCXbHTRE", "Video")</f>
        <v/>
      </c>
      <c r="B94" t="inlineStr">
        <is>
          <t>3:27</t>
        </is>
      </c>
      <c r="C94" t="inlineStr">
        <is>
          <t>raise the
synchronicity, so we're</t>
        </is>
      </c>
      <c r="D94">
        <f>HYPERLINK("https://www.youtube.com/watch?v=cRmKCXbHTRE&amp;t=207s", "Go to time")</f>
        <v/>
      </c>
    </row>
    <row r="95">
      <c r="A95">
        <f>HYPERLINK("https://www.youtube.com/watch?v=Yv1j7WBjQpQ", "Video")</f>
        <v/>
      </c>
      <c r="B95" t="inlineStr">
        <is>
          <t>6:38</t>
        </is>
      </c>
      <c r="C95" t="inlineStr">
        <is>
          <t>books that chronicle the lives
of some of the world's most</t>
        </is>
      </c>
      <c r="D95">
        <f>HYPERLINK("https://www.youtube.com/watch?v=Yv1j7WBjQpQ&amp;t=398s", "Go to time")</f>
        <v/>
      </c>
    </row>
    <row r="96">
      <c r="A96">
        <f>HYPERLINK("https://www.youtube.com/watch?v=Yv1j7WBjQpQ", "Video")</f>
        <v/>
      </c>
      <c r="B96" t="inlineStr">
        <is>
          <t>7:11</t>
        </is>
      </c>
      <c r="C96" t="inlineStr">
        <is>
          <t>As a chronicler of history,
and of great individuals,</t>
        </is>
      </c>
      <c r="D96">
        <f>HYPERLINK("https://www.youtube.com/watch?v=Yv1j7WBjQpQ&amp;t=431s", "Go to time")</f>
        <v/>
      </c>
    </row>
    <row r="97">
      <c r="A97">
        <f>HYPERLINK("https://www.youtube.com/watch?v=OzPfx_zKwBk", "Video")</f>
        <v/>
      </c>
      <c r="B97" t="inlineStr">
        <is>
          <t>8:06</t>
        </is>
      </c>
      <c r="C97" t="inlineStr">
        <is>
          <t>chronic diseases so what can we do about</t>
        </is>
      </c>
      <c r="D97">
        <f>HYPERLINK("https://www.youtube.com/watch?v=OzPfx_zKwBk&amp;t=486s", "Go to time")</f>
        <v/>
      </c>
    </row>
    <row r="98">
      <c r="A98">
        <f>HYPERLINK("https://www.youtube.com/watch?v=Cw4dL-fl9AQ", "Video")</f>
        <v/>
      </c>
      <c r="B98" t="inlineStr">
        <is>
          <t>3:42</t>
        </is>
      </c>
      <c r="C98" t="inlineStr">
        <is>
          <t>chronic inflammation with stress</t>
        </is>
      </c>
      <c r="D98">
        <f>HYPERLINK("https://www.youtube.com/watch?v=Cw4dL-fl9AQ&amp;t=222s", "Go to time")</f>
        <v/>
      </c>
    </row>
    <row r="99">
      <c r="A99">
        <f>HYPERLINK("https://www.youtube.com/watch?v=zQb4C0DOQKs", "Video")</f>
        <v/>
      </c>
      <c r="B99" t="inlineStr">
        <is>
          <t>0:20</t>
        </is>
      </c>
      <c r="C99" t="inlineStr">
        <is>
          <t>of students who identified as chronic</t>
        </is>
      </c>
      <c r="D99">
        <f>HYPERLINK("https://www.youtube.com/watch?v=zQb4C0DOQKs&amp;t=20s", "Go to time")</f>
        <v/>
      </c>
    </row>
    <row r="100">
      <c r="A100">
        <f>HYPERLINK("https://www.youtube.com/watch?v=zQb4C0DOQKs", "Video")</f>
        <v/>
      </c>
      <c r="B100" t="inlineStr">
        <is>
          <t>1:25</t>
        </is>
      </c>
      <c r="C100" t="inlineStr">
        <is>
          <t>Ferrari explained that chronic</t>
        </is>
      </c>
      <c r="D100">
        <f>HYPERLINK("https://www.youtube.com/watch?v=zQb4C0DOQKs&amp;t=85s", "Go to time")</f>
        <v/>
      </c>
    </row>
    <row r="101">
      <c r="A101">
        <f>HYPERLINK("https://www.youtube.com/watch?v=bgon1Z4pzKw", "Video")</f>
        <v/>
      </c>
      <c r="B101" t="inlineStr">
        <is>
          <t>10:25</t>
        </is>
      </c>
      <c r="C101" t="inlineStr">
        <is>
          <t>1990 film Chronicles the rise and fall</t>
        </is>
      </c>
      <c r="D101">
        <f>HYPERLINK("https://www.youtube.com/watch?v=bgon1Z4pzKw&amp;t=625s", "Go to time")</f>
        <v/>
      </c>
    </row>
    <row r="102">
      <c r="A102">
        <f>HYPERLINK("https://www.youtube.com/watch?v=FiXGddC6Qjc", "Video")</f>
        <v/>
      </c>
      <c r="B102" t="inlineStr">
        <is>
          <t>6:20</t>
        </is>
      </c>
      <c r="C102" t="inlineStr">
        <is>
          <t>chronicled God made the world in six</t>
        </is>
      </c>
      <c r="D102">
        <f>HYPERLINK("https://www.youtube.com/watch?v=FiXGddC6Qjc&amp;t=380s", "Go to time")</f>
        <v/>
      </c>
    </row>
    <row r="103">
      <c r="A103">
        <f>HYPERLINK("https://www.youtube.com/watch?v=YnGQG859cqw", "Video")</f>
        <v/>
      </c>
      <c r="B103" t="inlineStr">
        <is>
          <t>0:58</t>
        </is>
      </c>
      <c r="C103" t="inlineStr">
        <is>
          <t>synchronic messes with the pineal</t>
        </is>
      </c>
      <c r="D103">
        <f>HYPERLINK("https://www.youtube.com/watch?v=YnGQG859cqw&amp;t=58s", "Go to time")</f>
        <v/>
      </c>
    </row>
    <row r="104">
      <c r="A104">
        <f>HYPERLINK("https://www.youtube.com/watch?v=YnGQG859cqw", "Video")</f>
        <v/>
      </c>
      <c r="B104" t="inlineStr">
        <is>
          <t>1:26</t>
        </is>
      </c>
      <c r="C104" t="inlineStr">
        <is>
          <t>are like time synchronic</t>
        </is>
      </c>
      <c r="D104">
        <f>HYPERLINK("https://www.youtube.com/watch?v=YnGQG859cqw&amp;t=86s", "Go to time")</f>
        <v/>
      </c>
    </row>
    <row r="105">
      <c r="A105">
        <f>HYPERLINK("https://www.youtube.com/watch?v=CJZE5SjQBNk", "Video")</f>
        <v/>
      </c>
      <c r="B105" t="inlineStr">
        <is>
          <t>1:36</t>
        </is>
      </c>
      <c r="C105" t="inlineStr">
        <is>
          <t>to juno daily chronicle stop steal wins</t>
        </is>
      </c>
      <c r="D105">
        <f>HYPERLINK("https://www.youtube.com/watch?v=CJZE5SjQBNk&amp;t=96s", "Go to time")</f>
        <v/>
      </c>
    </row>
    <row r="106">
      <c r="A106">
        <f>HYPERLINK("https://www.youtube.com/watch?v=pegpswIDO04", "Video")</f>
        <v/>
      </c>
      <c r="B106" t="inlineStr">
        <is>
          <t>12:00</t>
        </is>
      </c>
      <c r="C106" t="inlineStr">
        <is>
          <t>Francisco Chronicle wrote it's fun it's</t>
        </is>
      </c>
      <c r="D106">
        <f>HYPERLINK("https://www.youtube.com/watch?v=pegpswIDO04&amp;t=720s", "Go to time")</f>
        <v/>
      </c>
    </row>
    <row r="107">
      <c r="A107">
        <f>HYPERLINK("https://www.youtube.com/watch?v=wlsLJik8inQ", "Video")</f>
        <v/>
      </c>
      <c r="B107" t="inlineStr">
        <is>
          <t>11:26</t>
        </is>
      </c>
      <c r="C107" t="inlineStr">
        <is>
          <t>LaSalle of the San Francisco Chronicle</t>
        </is>
      </c>
      <c r="D107">
        <f>HYPERLINK("https://www.youtube.com/watch?v=wlsLJik8inQ&amp;t=686s", "Go to time")</f>
        <v/>
      </c>
    </row>
    <row r="108">
      <c r="A108">
        <f>HYPERLINK("https://www.youtube.com/watch?v=O0FbN5OnKcw", "Video")</f>
        <v/>
      </c>
      <c r="B108" t="inlineStr">
        <is>
          <t>4:05</t>
        </is>
      </c>
      <c r="C108" t="inlineStr">
        <is>
          <t>Jones Chronicles which was a TV show</t>
        </is>
      </c>
      <c r="D108">
        <f>HYPERLINK("https://www.youtube.com/watch?v=O0FbN5OnKcw&amp;t=245s", "Go to time")</f>
        <v/>
      </c>
    </row>
    <row r="109">
      <c r="A109">
        <f>HYPERLINK("https://www.youtube.com/watch?v=n7camjql94w", "Video")</f>
        <v/>
      </c>
      <c r="B109" t="inlineStr">
        <is>
          <t>0:20</t>
        </is>
      </c>
      <c r="C109" t="inlineStr">
        <is>
          <t>synchronic</t>
        </is>
      </c>
      <c r="D109">
        <f>HYPERLINK("https://www.youtube.com/watch?v=n7camjql94w&amp;t=20s", "Go to time")</f>
        <v/>
      </c>
    </row>
    <row r="110">
      <c r="A110">
        <f>HYPERLINK("https://www.youtube.com/watch?v=n7camjql94w", "Video")</f>
        <v/>
      </c>
      <c r="B110" t="inlineStr">
        <is>
          <t>1:34</t>
        </is>
      </c>
      <c r="C110" t="inlineStr">
        <is>
          <t>could i buy that synchronic off of you</t>
        </is>
      </c>
      <c r="D110">
        <f>HYPERLINK("https://www.youtube.com/watch?v=n7camjql94w&amp;t=94s", "Go to time")</f>
        <v/>
      </c>
    </row>
    <row r="111">
      <c r="A111">
        <f>HYPERLINK("https://www.youtube.com/watch?v=DYBqhR_0wiw", "Video")</f>
        <v/>
      </c>
      <c r="B111" t="inlineStr">
        <is>
          <t>0:59</t>
        </is>
      </c>
      <c r="C111" t="inlineStr">
        <is>
          <t>Chronicles Riddick instead crazy to</t>
        </is>
      </c>
      <c r="D111">
        <f>HYPERLINK("https://www.youtube.com/watch?v=DYBqhR_0wiw&amp;t=59s", "Go to time")</f>
        <v/>
      </c>
    </row>
    <row r="112">
      <c r="A112">
        <f>HYPERLINK("https://www.youtube.com/watch?v=IRGe_qnfCnk", "Video")</f>
        <v/>
      </c>
      <c r="B112" t="inlineStr">
        <is>
          <t>9:52</t>
        </is>
      </c>
      <c r="C112" t="inlineStr">
        <is>
          <t>sequels the chronicles of riddick</t>
        </is>
      </c>
      <c r="D112">
        <f>HYPERLINK("https://www.youtube.com/watch?v=IRGe_qnfCnk&amp;t=592s", "Go to time")</f>
        <v/>
      </c>
    </row>
    <row r="113">
      <c r="A113">
        <f>HYPERLINK("https://www.youtube.com/watch?v=83122tKLGw4", "Video")</f>
        <v/>
      </c>
      <c r="B113" t="inlineStr">
        <is>
          <t>8:15</t>
        </is>
      </c>
      <c r="C113" t="inlineStr">
        <is>
          <t>the Houston Chronicle wrote for all its</t>
        </is>
      </c>
      <c r="D113">
        <f>HYPERLINK("https://www.youtube.com/watch?v=83122tKLGw4&amp;t=495s", "Go to time")</f>
        <v/>
      </c>
    </row>
    <row r="114">
      <c r="A114">
        <f>HYPERLINK("https://www.youtube.com/watch?v=OJrGd-0oOo0", "Video")</f>
        <v/>
      </c>
      <c r="B114" t="inlineStr">
        <is>
          <t>10:35</t>
        </is>
      </c>
      <c r="C114" t="inlineStr">
        <is>
          <t>chronically fitting father to speak the</t>
        </is>
      </c>
      <c r="D114">
        <f>HYPERLINK("https://www.youtube.com/watch?v=OJrGd-0oOo0&amp;t=635s", "Go to time")</f>
        <v/>
      </c>
    </row>
    <row r="115">
      <c r="A115">
        <f>HYPERLINK("https://www.youtube.com/watch?v=42ndBO23iNQ", "Video")</f>
        <v/>
      </c>
      <c r="B115" t="inlineStr">
        <is>
          <t>0:02</t>
        </is>
      </c>
      <c r="C115" t="inlineStr">
        <is>
          <t>to the chronicle but I always keep my</t>
        </is>
      </c>
      <c r="D115">
        <f>HYPERLINK("https://www.youtube.com/watch?v=42ndBO23iNQ&amp;t=2s", "Go to time")</f>
        <v/>
      </c>
    </row>
    <row r="116">
      <c r="A116">
        <f>HYPERLINK("https://www.youtube.com/watch?v=MG_Lyg74UlU", "Video")</f>
        <v/>
      </c>
      <c r="B116" t="inlineStr">
        <is>
          <t>0:56</t>
        </is>
      </c>
      <c r="C116" t="inlineStr">
        <is>
          <t>synchronicity</t>
        </is>
      </c>
      <c r="D116">
        <f>HYPERLINK("https://www.youtube.com/watch?v=MG_Lyg74UlU&amp;t=56s", "Go to time")</f>
        <v/>
      </c>
    </row>
    <row r="117">
      <c r="A117">
        <f>HYPERLINK("https://www.youtube.com/watch?v=1KJu7UIc0pU", "Video")</f>
        <v/>
      </c>
      <c r="B117" t="inlineStr">
        <is>
          <t>2:34</t>
        </is>
      </c>
      <c r="C117" t="inlineStr">
        <is>
          <t>her chronic kidney condition having</t>
        </is>
      </c>
      <c r="D117">
        <f>HYPERLINK("https://www.youtube.com/watch?v=1KJu7UIc0pU&amp;t=154s", "Go to time")</f>
        <v/>
      </c>
    </row>
    <row r="118">
      <c r="A118">
        <f>HYPERLINK("https://www.youtube.com/watch?v=4DwkGzgARh0", "Video")</f>
        <v/>
      </c>
      <c r="B118" t="inlineStr">
        <is>
          <t>4:48</t>
        </is>
      </c>
      <c r="C118" t="inlineStr">
        <is>
          <t>fiction series Chronicles the early</t>
        </is>
      </c>
      <c r="D118">
        <f>HYPERLINK("https://www.youtube.com/watch?v=4DwkGzgARh0&amp;t=288s", "Go to time")</f>
        <v/>
      </c>
    </row>
    <row r="119">
      <c r="A119">
        <f>HYPERLINK("https://www.youtube.com/watch?v=rGNhHfEghA0", "Video")</f>
        <v/>
      </c>
      <c r="B119" t="inlineStr">
        <is>
          <t>1:34</t>
        </is>
      </c>
      <c r="C119" t="inlineStr">
        <is>
          <t>him chronic hemorrhoids and meanwhile</t>
        </is>
      </c>
      <c r="D119">
        <f>HYPERLINK("https://www.youtube.com/watch?v=rGNhHfEghA0&amp;t=94s", "Go to time")</f>
        <v/>
      </c>
    </row>
    <row r="120">
      <c r="A120">
        <f>HYPERLINK("https://www.youtube.com/watch?v=S1qXnwq2CSQ", "Video")</f>
        <v/>
      </c>
      <c r="B120" t="inlineStr">
        <is>
          <t>8:21</t>
        </is>
      </c>
      <c r="C120" t="inlineStr">
        <is>
          <t>Mark savov of the Austin Chronicle wrote</t>
        </is>
      </c>
      <c r="D120">
        <f>HYPERLINK("https://www.youtube.com/watch?v=S1qXnwq2CSQ&amp;t=501s", "Go to time")</f>
        <v/>
      </c>
    </row>
    <row r="121">
      <c r="A121">
        <f>HYPERLINK("https://www.youtube.com/watch?v=U2vVv9BzKos", "Video")</f>
        <v/>
      </c>
      <c r="B121" t="inlineStr">
        <is>
          <t>1:12</t>
        </is>
      </c>
      <c r="C121" t="inlineStr">
        <is>
          <t>and some chronic</t>
        </is>
      </c>
      <c r="D121">
        <f>HYPERLINK("https://www.youtube.com/watch?v=U2vVv9BzKos&amp;t=72s", "Go to time")</f>
        <v/>
      </c>
    </row>
    <row r="122">
      <c r="A122">
        <f>HYPERLINK("https://www.youtube.com/watch?v=AAJf0X03SX4", "Video")</f>
        <v/>
      </c>
      <c r="B122" t="inlineStr">
        <is>
          <t>11:41</t>
        </is>
      </c>
      <c r="C122" t="inlineStr">
        <is>
          <t>the san francisco chronicles edward</t>
        </is>
      </c>
      <c r="D122">
        <f>HYPERLINK("https://www.youtube.com/watch?v=AAJf0X03SX4&amp;t=701s", "Go to time")</f>
        <v/>
      </c>
    </row>
    <row r="123">
      <c r="A123">
        <f>HYPERLINK("https://www.youtube.com/watch?v=uvXfY3bgXQA", "Video")</f>
        <v/>
      </c>
      <c r="B123" t="inlineStr">
        <is>
          <t>13:02</t>
        </is>
      </c>
      <c r="C123" t="inlineStr">
        <is>
          <t>1987 Tamara Jones chronicled the ways in</t>
        </is>
      </c>
      <c r="D123">
        <f>HYPERLINK("https://www.youtube.com/watch?v=uvXfY3bgXQA&amp;t=782s", "Go to time")</f>
        <v/>
      </c>
    </row>
    <row r="124">
      <c r="A124">
        <f>HYPERLINK("https://www.youtube.com/watch?v=CC48HudGqVk", "Video")</f>
        <v/>
      </c>
      <c r="B124" t="inlineStr">
        <is>
          <t>13:26</t>
        </is>
      </c>
      <c r="C124" t="inlineStr">
        <is>
          <t>of the Houston Chronicle called Revenge</t>
        </is>
      </c>
      <c r="D124">
        <f>HYPERLINK("https://www.youtube.com/watch?v=CC48HudGqVk&amp;t=806s", "Go to time")</f>
        <v/>
      </c>
    </row>
    <row r="125">
      <c r="A125">
        <f>HYPERLINK("https://www.youtube.com/watch?v=im261Dsx_vc", "Video")</f>
        <v/>
      </c>
      <c r="B125" t="inlineStr">
        <is>
          <t>20:56</t>
        </is>
      </c>
      <c r="C125" t="inlineStr">
        <is>
          <t>documentary that chronicles daredevil</t>
        </is>
      </c>
      <c r="D125">
        <f>HYPERLINK("https://www.youtube.com/watch?v=im261Dsx_vc&amp;t=1256s", "Go to time")</f>
        <v/>
      </c>
    </row>
    <row r="126">
      <c r="A126">
        <f>HYPERLINK("https://www.youtube.com/watch?v=6QNflNakJaw", "Video")</f>
        <v/>
      </c>
      <c r="B126" t="inlineStr">
        <is>
          <t>12:56</t>
        </is>
      </c>
      <c r="C126" t="inlineStr">
        <is>
          <t>Chronicle wrote is this the future of</t>
        </is>
      </c>
      <c r="D126">
        <f>HYPERLINK("https://www.youtube.com/watch?v=6QNflNakJaw&amp;t=776s", "Go to time")</f>
        <v/>
      </c>
    </row>
    <row r="127">
      <c r="A127">
        <f>HYPERLINK("https://www.youtube.com/watch?v=PO2SqNOV7tg", "Video")</f>
        <v/>
      </c>
      <c r="B127" t="inlineStr">
        <is>
          <t>0:29</t>
        </is>
      </c>
      <c r="C127" t="inlineStr">
        <is>
          <t>Indianola Chronicles over 200 years of</t>
        </is>
      </c>
      <c r="D127">
        <f>HYPERLINK("https://www.youtube.com/watch?v=PO2SqNOV7tg&amp;t=29s", "Go to time")</f>
        <v/>
      </c>
    </row>
    <row r="128">
      <c r="A128">
        <f>HYPERLINK("https://www.youtube.com/watch?v=Ng4HmAL3bi0", "Video")</f>
        <v/>
      </c>
      <c r="B128" t="inlineStr">
        <is>
          <t>0:22</t>
        </is>
      </c>
      <c r="C128" t="inlineStr">
        <is>
          <t>Washington Chronicle Olympic gold</t>
        </is>
      </c>
      <c r="D128">
        <f>HYPERLINK("https://www.youtube.com/watch?v=Ng4HmAL3bi0&amp;t=22s", "Go to time")</f>
        <v/>
      </c>
    </row>
    <row r="129">
      <c r="A129">
        <f>HYPERLINK("https://www.youtube.com/watch?v=Ng4HmAL3bi0", "Video")</f>
        <v/>
      </c>
      <c r="B129" t="inlineStr">
        <is>
          <t>0:34</t>
        </is>
      </c>
      <c r="C129" t="inlineStr">
        <is>
          <t>Chronicle claims that Sterling has hired</t>
        </is>
      </c>
      <c r="D129">
        <f>HYPERLINK("https://www.youtube.com/watch?v=Ng4HmAL3bi0&amp;t=34s", "Go to time")</f>
        <v/>
      </c>
    </row>
    <row r="130">
      <c r="A130">
        <f>HYPERLINK("https://www.youtube.com/watch?v=Ng4HmAL3bi0", "Video")</f>
        <v/>
      </c>
      <c r="B130" t="inlineStr">
        <is>
          <t>0:45</t>
        </is>
      </c>
      <c r="C130" t="inlineStr">
        <is>
          <t>chronicle oh Eli what the everybody</t>
        </is>
      </c>
      <c r="D130">
        <f>HYPERLINK("https://www.youtube.com/watch?v=Ng4HmAL3bi0&amp;t=45s", "Go to time")</f>
        <v/>
      </c>
    </row>
    <row r="131">
      <c r="A131">
        <f>HYPERLINK("https://www.youtube.com/watch?v=Ng4HmAL3bi0", "Video")</f>
        <v/>
      </c>
      <c r="B131" t="inlineStr">
        <is>
          <t>1:23</t>
        </is>
      </c>
      <c r="C131" t="inlineStr">
        <is>
          <t>Chronicle Senor Tero I I'm sorry to call</t>
        </is>
      </c>
      <c r="D131">
        <f>HYPERLINK("https://www.youtube.com/watch?v=Ng4HmAL3bi0&amp;t=83s", "Go to time")</f>
        <v/>
      </c>
    </row>
    <row r="132">
      <c r="A132">
        <f>HYPERLINK("https://www.youtube.com/watch?v=X90tqks1f0s", "Video")</f>
        <v/>
      </c>
      <c r="B132" t="inlineStr">
        <is>
          <t>4:03</t>
        </is>
      </c>
      <c r="C132" t="inlineStr">
        <is>
          <t>drugs. Turns out she had chronic pain</t>
        </is>
      </c>
      <c r="D132">
        <f>HYPERLINK("https://www.youtube.com/watch?v=X90tqks1f0s&amp;t=243s", "Go to time")</f>
        <v/>
      </c>
    </row>
    <row r="133">
      <c r="A133">
        <f>HYPERLINK("https://www.youtube.com/watch?v=efB9rpi2f6c", "Video")</f>
        <v/>
      </c>
      <c r="B133" t="inlineStr">
        <is>
          <t>1:16</t>
        </is>
      </c>
      <c r="C133" t="inlineStr">
        <is>
          <t>Turns out she had chronic pain and didn't</t>
        </is>
      </c>
      <c r="D133">
        <f>HYPERLINK("https://www.youtube.com/watch?v=efB9rpi2f6c&amp;t=76s", "Go to time")</f>
        <v/>
      </c>
    </row>
    <row r="134">
      <c r="A134">
        <f>HYPERLINK("https://www.youtube.com/watch?v=lyZV5SwurDk", "Video")</f>
        <v/>
      </c>
      <c r="B134" t="inlineStr">
        <is>
          <t>1:12</t>
        </is>
      </c>
      <c r="C134" t="inlineStr">
        <is>
          <t>play us the chronic i said who recorded</t>
        </is>
      </c>
      <c r="D134">
        <f>HYPERLINK("https://www.youtube.com/watch?v=lyZV5SwurDk&amp;t=72s", "Go to time")</f>
        <v/>
      </c>
    </row>
    <row r="135">
      <c r="A135">
        <f>HYPERLINK("https://www.youtube.com/watch?v=TdabOog0INQ", "Video")</f>
        <v/>
      </c>
      <c r="B135" t="inlineStr">
        <is>
          <t>0:43</t>
        </is>
      </c>
      <c r="C135" t="inlineStr">
        <is>
          <t>This is going to chronicle</t>
        </is>
      </c>
      <c r="D135">
        <f>HYPERLINK("https://www.youtube.com/watch?v=TdabOog0INQ&amp;t=43s", "Go to time")</f>
        <v/>
      </c>
    </row>
    <row r="136">
      <c r="A136">
        <f>HYPERLINK("https://www.youtube.com/watch?v=lfPv6f_LUNM", "Video")</f>
        <v/>
      </c>
      <c r="B136" t="inlineStr">
        <is>
          <t>0:31</t>
        </is>
      </c>
      <c r="C136" t="inlineStr">
        <is>
          <t>and they told me it's all chronic</t>
        </is>
      </c>
      <c r="D136">
        <f>HYPERLINK("https://www.youtube.com/watch?v=lfPv6f_LUNM&amp;t=31s", "Go to time")</f>
        <v/>
      </c>
    </row>
    <row r="137">
      <c r="A137">
        <f>HYPERLINK("https://www.youtube.com/watch?v=lfPv6f_LUNM", "Video")</f>
        <v/>
      </c>
      <c r="B137" t="inlineStr">
        <is>
          <t>0:33</t>
        </is>
      </c>
      <c r="C137" t="inlineStr">
        <is>
          <t>chronic what doctor has he been going to</t>
        </is>
      </c>
      <c r="D137">
        <f>HYPERLINK("https://www.youtube.com/watch?v=lfPv6f_LUNM&amp;t=33s", "Go to time")</f>
        <v/>
      </c>
    </row>
    <row r="138">
      <c r="A138">
        <f>HYPERLINK("https://www.youtube.com/watch?v=0-0zm1-qO-I", "Video")</f>
        <v/>
      </c>
      <c r="B138" t="inlineStr">
        <is>
          <t>0:06</t>
        </is>
      </c>
      <c r="C138" t="inlineStr">
        <is>
          <t>Chronic.</t>
        </is>
      </c>
      <c r="D138">
        <f>HYPERLINK("https://www.youtube.com/watch?v=0-0zm1-qO-I&amp;t=6s", "Go to time")</f>
        <v/>
      </c>
    </row>
    <row r="139">
      <c r="A139">
        <f>HYPERLINK("https://www.youtube.com/watch?v=0-0zm1-qO-I", "Video")</f>
        <v/>
      </c>
      <c r="B139" t="inlineStr">
        <is>
          <t>0:48</t>
        </is>
      </c>
      <c r="C139" t="inlineStr">
        <is>
          <t>talked me into doing The Chronic album and,</t>
        </is>
      </c>
      <c r="D139">
        <f>HYPERLINK("https://www.youtube.com/watch?v=0-0zm1-qO-I&amp;t=48s", "Go to time")</f>
        <v/>
      </c>
    </row>
    <row r="140">
      <c r="A140">
        <f>HYPERLINK("https://www.youtube.com/watch?v=Wv8-Qhahthw", "Video")</f>
        <v/>
      </c>
      <c r="B140" t="inlineStr">
        <is>
          <t>0:52</t>
        </is>
      </c>
      <c r="C140" t="inlineStr">
        <is>
          <t>I'm glad that no one was around chronicling 
my college exploits.</t>
        </is>
      </c>
      <c r="D140">
        <f>HYPERLINK("https://www.youtube.com/watch?v=Wv8-Qhahthw&amp;t=52s", "Go to time")</f>
        <v/>
      </c>
    </row>
    <row r="141">
      <c r="A141">
        <f>HYPERLINK("https://www.youtube.com/watch?v=rlxkBUppXVc", "Video")</f>
        <v/>
      </c>
      <c r="B141" t="inlineStr">
        <is>
          <t>0:22</t>
        </is>
      </c>
      <c r="C141" t="inlineStr">
        <is>
          <t>Will there ever be another chronic.</t>
        </is>
      </c>
      <c r="D141">
        <f>HYPERLINK("https://www.youtube.com/watch?v=rlxkBUppXVc&amp;t=22s", "Go to time")</f>
        <v/>
      </c>
    </row>
    <row r="142">
      <c r="A142">
        <f>HYPERLINK("https://www.youtube.com/watch?v=XDBL_59DNnY", "Video")</f>
        <v/>
      </c>
      <c r="B142" t="inlineStr">
        <is>
          <t>0:11</t>
        </is>
      </c>
      <c r="C142" t="inlineStr">
        <is>
          <t>with schizophrenia a chronic disorder</t>
        </is>
      </c>
      <c r="D142">
        <f>HYPERLINK("https://www.youtube.com/watch?v=XDBL_59DNnY&amp;t=11s", "Go to time")</f>
        <v/>
      </c>
    </row>
    <row r="143">
      <c r="A143">
        <f>HYPERLINK("https://www.youtube.com/watch?v=cCzzdNd4Io8", "Video")</f>
        <v/>
      </c>
      <c r="B143" t="inlineStr">
        <is>
          <t>2:50</t>
        </is>
      </c>
      <c r="C143" t="inlineStr">
        <is>
          <t>seek chronic procrastination</t>
        </is>
      </c>
      <c r="D143">
        <f>HYPERLINK("https://www.youtube.com/watch?v=cCzzdNd4Io8&amp;t=170s", "Go to time")</f>
        <v/>
      </c>
    </row>
    <row r="144">
      <c r="A144">
        <f>HYPERLINK("https://www.youtube.com/watch?v=cCzzdNd4Io8", "Video")</f>
        <v/>
      </c>
      <c r="B144" t="inlineStr">
        <is>
          <t>2:55</t>
        </is>
      </c>
      <c r="C144" t="inlineStr">
        <is>
          <t>time to time but if it becomes a chronic</t>
        </is>
      </c>
      <c r="D144">
        <f>HYPERLINK("https://www.youtube.com/watch?v=cCzzdNd4Io8&amp;t=175s", "Go to time")</f>
        <v/>
      </c>
    </row>
    <row r="145">
      <c r="A145">
        <f>HYPERLINK("https://www.youtube.com/watch?v=7HPX6vkVntY", "Video")</f>
        <v/>
      </c>
      <c r="B145" t="inlineStr">
        <is>
          <t>1:22</t>
        </is>
      </c>
      <c r="C145" t="inlineStr">
        <is>
          <t>chronic discomfort okay antidepressants</t>
        </is>
      </c>
      <c r="D145">
        <f>HYPERLINK("https://www.youtube.com/watch?v=7HPX6vkVntY&amp;t=82s", "Go to time")</f>
        <v/>
      </c>
    </row>
    <row r="146">
      <c r="A146">
        <f>HYPERLINK("https://www.youtube.com/watch?v=kTD9zWQKCsg", "Video")</f>
        <v/>
      </c>
      <c r="B146" t="inlineStr">
        <is>
          <t>3:05</t>
        </is>
      </c>
      <c r="C146" t="inlineStr">
        <is>
          <t>breathing chest pains and chronic pain</t>
        </is>
      </c>
      <c r="D146">
        <f>HYPERLINK("https://www.youtube.com/watch?v=kTD9zWQKCsg&amp;t=185s", "Go to time")</f>
        <v/>
      </c>
    </row>
    <row r="147">
      <c r="A147">
        <f>HYPERLINK("https://www.youtube.com/watch?v=xItHMIF6yZ4", "Video")</f>
        <v/>
      </c>
      <c r="B147" t="inlineStr">
        <is>
          <t>3:36</t>
        </is>
      </c>
      <c r="C147" t="inlineStr">
        <is>
          <t>chronic procrastination is caused by</t>
        </is>
      </c>
      <c r="D147">
        <f>HYPERLINK("https://www.youtube.com/watch?v=xItHMIF6yZ4&amp;t=216s", "Go to time")</f>
        <v/>
      </c>
    </row>
    <row r="148">
      <c r="A148">
        <f>HYPERLINK("https://www.youtube.com/watch?v=qI_rYAL-abg", "Video")</f>
        <v/>
      </c>
      <c r="B148" t="inlineStr">
        <is>
          <t>2:36</t>
        </is>
      </c>
      <c r="C148" t="inlineStr">
        <is>
          <t>chronic skin problems like acne rosacea</t>
        </is>
      </c>
      <c r="D148">
        <f>HYPERLINK("https://www.youtube.com/watch?v=qI_rYAL-abg&amp;t=156s", "Go to time")</f>
        <v/>
      </c>
    </row>
    <row r="149">
      <c r="A149">
        <f>HYPERLINK("https://www.youtube.com/watch?v=TBQQexnJcw4", "Video")</f>
        <v/>
      </c>
      <c r="B149" t="inlineStr">
        <is>
          <t>0:51</t>
        </is>
      </c>
      <c r="C149" t="inlineStr">
        <is>
          <t>chronic negativity it's not just an</t>
        </is>
      </c>
      <c r="D149">
        <f>HYPERLINK("https://www.youtube.com/watch?v=TBQQexnJcw4&amp;t=51s", "Go to time")</f>
        <v/>
      </c>
    </row>
    <row r="150">
      <c r="A150">
        <f>HYPERLINK("https://www.youtube.com/watch?v=KmXfKX9e4Q4", "Video")</f>
        <v/>
      </c>
      <c r="B150" t="inlineStr">
        <is>
          <t>4:22</t>
        </is>
      </c>
      <c r="C150" t="inlineStr">
        <is>
          <t>feel level four chronic loneliness when</t>
        </is>
      </c>
      <c r="D150">
        <f>HYPERLINK("https://www.youtube.com/watch?v=KmXfKX9e4Q4&amp;t=262s", "Go to time")</f>
        <v/>
      </c>
    </row>
    <row r="151">
      <c r="A151">
        <f>HYPERLINK("https://www.youtube.com/watch?v=KmXfKX9e4Q4", "Video")</f>
        <v/>
      </c>
      <c r="B151" t="inlineStr">
        <is>
          <t>4:30</t>
        </is>
      </c>
      <c r="C151" t="inlineStr">
        <is>
          <t>chronic loneliness most of us will never</t>
        </is>
      </c>
      <c r="D151">
        <f>HYPERLINK("https://www.youtube.com/watch?v=KmXfKX9e4Q4&amp;t=270s", "Go to time")</f>
        <v/>
      </c>
    </row>
    <row r="152">
      <c r="A152">
        <f>HYPERLINK("https://www.youtube.com/watch?v=KmXfKX9e4Q4", "Video")</f>
        <v/>
      </c>
      <c r="B152" t="inlineStr">
        <is>
          <t>4:52</t>
        </is>
      </c>
      <c r="C152" t="inlineStr">
        <is>
          <t>occurs later in life chronic loneliness</t>
        </is>
      </c>
      <c r="D152">
        <f>HYPERLINK("https://www.youtube.com/watch?v=KmXfKX9e4Q4&amp;t=292s", "Go to time")</f>
        <v/>
      </c>
    </row>
    <row r="153">
      <c r="A153">
        <f>HYPERLINK("https://www.youtube.com/watch?v=KmXfKX9e4Q4", "Video")</f>
        <v/>
      </c>
      <c r="B153" t="inlineStr">
        <is>
          <t>5:06</t>
        </is>
      </c>
      <c r="C153" t="inlineStr">
        <is>
          <t>problems if you are chronically lonely</t>
        </is>
      </c>
      <c r="D153">
        <f>HYPERLINK("https://www.youtube.com/watch?v=KmXfKX9e4Q4&amp;t=306s", "Go to time")</f>
        <v/>
      </c>
    </row>
    <row r="154">
      <c r="A154">
        <f>HYPERLINK("https://www.youtube.com/watch?v=KmXfKX9e4Q4", "Video")</f>
        <v/>
      </c>
      <c r="B154" t="inlineStr">
        <is>
          <t>5:13</t>
        </is>
      </c>
      <c r="C154" t="inlineStr">
        <is>
          <t>situation chronic loneliness isn't</t>
        </is>
      </c>
      <c r="D154">
        <f>HYPERLINK("https://www.youtube.com/watch?v=KmXfKX9e4Q4&amp;t=313s", "Go to time")</f>
        <v/>
      </c>
    </row>
    <row r="155">
      <c r="A155">
        <f>HYPERLINK("https://www.youtube.com/watch?v=KmXfKX9e4Q4", "Video")</f>
        <v/>
      </c>
      <c r="B155" t="inlineStr">
        <is>
          <t>5:25</t>
        </is>
      </c>
      <c r="C155" t="inlineStr">
        <is>
          <t>find yourself chronically lonely for</t>
        </is>
      </c>
      <c r="D155">
        <f>HYPERLINK("https://www.youtube.com/watch?v=KmXfKX9e4Q4&amp;t=325s", "Go to time")</f>
        <v/>
      </c>
    </row>
    <row r="156">
      <c r="A156">
        <f>HYPERLINK("https://www.youtube.com/watch?v=KmXfKX9e4Q4", "Video")</f>
        <v/>
      </c>
      <c r="B156" t="inlineStr">
        <is>
          <t>5:35</t>
        </is>
      </c>
      <c r="C156" t="inlineStr">
        <is>
          <t>likelihood of being chronically lonely</t>
        </is>
      </c>
      <c r="D156">
        <f>HYPERLINK("https://www.youtube.com/watch?v=KmXfKX9e4Q4&amp;t=335s", "Go to time")</f>
        <v/>
      </c>
    </row>
    <row r="157">
      <c r="A157">
        <f>HYPERLINK("https://www.youtube.com/watch?v=KmXfKX9e4Q4", "Video")</f>
        <v/>
      </c>
      <c r="B157" t="inlineStr">
        <is>
          <t>5:46</t>
        </is>
      </c>
      <c r="C157" t="inlineStr">
        <is>
          <t>of being chronically lonely we urge you</t>
        </is>
      </c>
      <c r="D157">
        <f>HYPERLINK("https://www.youtube.com/watch?v=KmXfKX9e4Q4&amp;t=346s", "Go to time")</f>
        <v/>
      </c>
    </row>
    <row r="158">
      <c r="A158">
        <f>HYPERLINK("https://www.youtube.com/watch?v=YxB2PXStAkE", "Video")</f>
        <v/>
      </c>
      <c r="B158" t="inlineStr">
        <is>
          <t>1:52</t>
        </is>
      </c>
      <c r="C158" t="inlineStr">
        <is>
          <t>or chronic feelings of
emptiness and boredom.</t>
        </is>
      </c>
      <c r="D158">
        <f>HYPERLINK("https://www.youtube.com/watch?v=YxB2PXStAkE&amp;t=112s", "Go to time")</f>
        <v/>
      </c>
    </row>
    <row r="159">
      <c r="A159">
        <f>HYPERLINK("https://www.youtube.com/watch?v=L_CcAHeZ6hQ", "Video")</f>
        <v/>
      </c>
      <c r="B159" t="inlineStr">
        <is>
          <t>3:48</t>
        </is>
      </c>
      <c r="C159" t="inlineStr">
        <is>
          <t>depression chronic stress or anxiety can</t>
        </is>
      </c>
      <c r="D159">
        <f>HYPERLINK("https://www.youtube.com/watch?v=L_CcAHeZ6hQ&amp;t=228s", "Go to time")</f>
        <v/>
      </c>
    </row>
    <row r="160">
      <c r="A160">
        <f>HYPERLINK("https://www.youtube.com/watch?v=L01frBzlDZo", "Video")</f>
        <v/>
      </c>
      <c r="B160" t="inlineStr">
        <is>
          <t>5:22</t>
        </is>
      </c>
      <c r="C160" t="inlineStr">
        <is>
          <t>and neglect and having chronic fatigue</t>
        </is>
      </c>
      <c r="D160">
        <f>HYPERLINK("https://www.youtube.com/watch?v=L01frBzlDZo&amp;t=322s", "Go to time")</f>
        <v/>
      </c>
    </row>
    <row r="161">
      <c r="A161">
        <f>HYPERLINK("https://www.youtube.com/watch?v=L01frBzlDZo", "Video")</f>
        <v/>
      </c>
      <c r="B161" t="inlineStr">
        <is>
          <t>5:29</t>
        </is>
      </c>
      <c r="C161" t="inlineStr">
        <is>
          <t>increase inre vulnerability to chronic</t>
        </is>
      </c>
      <c r="D161">
        <f>HYPERLINK("https://www.youtube.com/watch?v=L01frBzlDZo&amp;t=329s", "Go to time")</f>
        <v/>
      </c>
    </row>
    <row r="162">
      <c r="A162">
        <f>HYPERLINK("https://www.youtube.com/watch?v=L01frBzlDZo", "Video")</f>
        <v/>
      </c>
      <c r="B162" t="inlineStr">
        <is>
          <t>5:40</t>
        </is>
      </c>
      <c r="C162" t="inlineStr">
        <is>
          <t>for low self-esteem if you have chronic</t>
        </is>
      </c>
      <c r="D162">
        <f>HYPERLINK("https://www.youtube.com/watch?v=L01frBzlDZo&amp;t=340s", "Go to time")</f>
        <v/>
      </c>
    </row>
    <row r="163">
      <c r="A163">
        <f>HYPERLINK("https://www.youtube.com/watch?v=kwI0fzEXxD8", "Video")</f>
        <v/>
      </c>
      <c r="B163" t="inlineStr">
        <is>
          <t>2:15</t>
        </is>
      </c>
      <c r="C163" t="inlineStr">
        <is>
          <t>which for chronic mental illnesses is</t>
        </is>
      </c>
      <c r="D163">
        <f>HYPERLINK("https://www.youtube.com/watch?v=kwI0fzEXxD8&amp;t=135s", "Go to time")</f>
        <v/>
      </c>
    </row>
    <row r="164">
      <c r="A164">
        <f>HYPERLINK("https://www.youtube.com/watch?v=ORYyoCwVIjA", "Video")</f>
        <v/>
      </c>
      <c r="B164" t="inlineStr">
        <is>
          <t>0:49</t>
        </is>
      </c>
      <c r="C164" t="inlineStr">
        <is>
          <t>Chronic interpersonal violence including</t>
        </is>
      </c>
      <c r="D164">
        <f>HYPERLINK("https://www.youtube.com/watch?v=ORYyoCwVIjA&amp;t=49s", "Go to time")</f>
        <v/>
      </c>
    </row>
    <row r="165">
      <c r="A165">
        <f>HYPERLINK("https://www.youtube.com/watch?v=ORYyoCwVIjA", "Video")</f>
        <v/>
      </c>
      <c r="B165" t="inlineStr">
        <is>
          <t>1:28</t>
        </is>
      </c>
      <c r="C165" t="inlineStr">
        <is>
          <t>chronic pain and cardiovascular disease</t>
        </is>
      </c>
      <c r="D165">
        <f>HYPERLINK("https://www.youtube.com/watch?v=ORYyoCwVIjA&amp;t=88s", "Go to time")</f>
        <v/>
      </c>
    </row>
    <row r="166">
      <c r="A166">
        <f>HYPERLINK("https://www.youtube.com/watch?v=XZu7CGe6sQ8", "Video")</f>
        <v/>
      </c>
      <c r="B166" t="inlineStr">
        <is>
          <t>2:45</t>
        </is>
      </c>
      <c r="C166" t="inlineStr">
        <is>
          <t>shame can lead to chronic stress and</t>
        </is>
      </c>
      <c r="D166">
        <f>HYPERLINK("https://www.youtube.com/watch?v=XZu7CGe6sQ8&amp;t=165s", "Go to time")</f>
        <v/>
      </c>
    </row>
    <row r="167">
      <c r="A167">
        <f>HYPERLINK("https://www.youtube.com/watch?v=SvUXCdZJp3M", "Video")</f>
        <v/>
      </c>
      <c r="B167" t="inlineStr">
        <is>
          <t>1:52</t>
        </is>
      </c>
      <c r="C167" t="inlineStr">
        <is>
          <t>chronically depressed patients reported</t>
        </is>
      </c>
      <c r="D167">
        <f>HYPERLINK("https://www.youtube.com/watch?v=SvUXCdZJp3M&amp;t=112s", "Go to time")</f>
        <v/>
      </c>
    </row>
    <row r="168">
      <c r="A168">
        <f>HYPERLINK("https://www.youtube.com/watch?v=SvUXCdZJp3M", "Video")</f>
        <v/>
      </c>
      <c r="B168" t="inlineStr">
        <is>
          <t>5:03</t>
        </is>
      </c>
      <c r="C168" t="inlineStr">
        <is>
          <t>symptoms of chronic depression studies</t>
        </is>
      </c>
      <c r="D168">
        <f>HYPERLINK("https://www.youtube.com/watch?v=SvUXCdZJp3M&amp;t=303s", "Go to time")</f>
        <v/>
      </c>
    </row>
    <row r="169">
      <c r="A169">
        <f>HYPERLINK("https://www.youtube.com/watch?v=TvceM986s0k", "Video")</f>
        <v/>
      </c>
      <c r="B169" t="inlineStr">
        <is>
          <t>0:34</t>
        </is>
      </c>
      <c r="C169" t="inlineStr">
        <is>
          <t>and chronic stress just to name a few</t>
        </is>
      </c>
      <c r="D169">
        <f>HYPERLINK("https://www.youtube.com/watch?v=TvceM986s0k&amp;t=34s", "Go to time")</f>
        <v/>
      </c>
    </row>
    <row r="170">
      <c r="A170">
        <f>HYPERLINK("https://www.youtube.com/watch?v=MO7KfHMTEvg", "Video")</f>
        <v/>
      </c>
      <c r="B170" t="inlineStr">
        <is>
          <t>4:07</t>
        </is>
      </c>
      <c r="C170" t="inlineStr">
        <is>
          <t>chronic stress burnout and habitual</t>
        </is>
      </c>
      <c r="D170">
        <f>HYPERLINK("https://www.youtube.com/watch?v=MO7KfHMTEvg&amp;t=247s", "Go to time")</f>
        <v/>
      </c>
    </row>
    <row r="171">
      <c r="A171">
        <f>HYPERLINK("https://www.youtube.com/watch?v=Q7C0FoDVbRM", "Video")</f>
        <v/>
      </c>
      <c r="B171" t="inlineStr">
        <is>
          <t>6:02</t>
        </is>
      </c>
      <c r="C171" t="inlineStr">
        <is>
          <t>BPD is a chronic mental health disorder</t>
        </is>
      </c>
      <c r="D171">
        <f>HYPERLINK("https://www.youtube.com/watch?v=Q7C0FoDVbRM&amp;t=362s", "Go to time")</f>
        <v/>
      </c>
    </row>
    <row r="172">
      <c r="A172">
        <f>HYPERLINK("https://www.youtube.com/watch?v=_qDkUgppb3I", "Video")</f>
        <v/>
      </c>
      <c r="B172" t="inlineStr">
        <is>
          <t>1:09</t>
        </is>
      </c>
      <c r="C172" t="inlineStr">
        <is>
          <t>unsafety it reverts to a chronic stress</t>
        </is>
      </c>
      <c r="D172">
        <f>HYPERLINK("https://www.youtube.com/watch?v=_qDkUgppb3I&amp;t=69s", "Go to time")</f>
        <v/>
      </c>
    </row>
    <row r="173">
      <c r="A173">
        <f>HYPERLINK("https://www.youtube.com/watch?v=eyvkipK1vSA", "Video")</f>
        <v/>
      </c>
      <c r="B173" t="inlineStr">
        <is>
          <t>1:36</t>
        </is>
      </c>
      <c r="C173" t="inlineStr">
        <is>
          <t>Stress consumes a lot of energy,
and chronic stress is like</t>
        </is>
      </c>
      <c r="D173">
        <f>HYPERLINK("https://www.youtube.com/watch?v=eyvkipK1vSA&amp;t=96s", "Go to time")</f>
        <v/>
      </c>
    </row>
    <row r="174">
      <c r="A174">
        <f>HYPERLINK("https://www.youtube.com/watch?v=eyvkipK1vSA", "Video")</f>
        <v/>
      </c>
      <c r="B174" t="inlineStr">
        <is>
          <t>1:48</t>
        </is>
      </c>
      <c r="C174" t="inlineStr">
        <is>
          <t>Chronic stress affects your
sleep and eating habits</t>
        </is>
      </c>
      <c r="D174">
        <f>HYPERLINK("https://www.youtube.com/watch?v=eyvkipK1vSA&amp;t=108s", "Go to time")</f>
        <v/>
      </c>
    </row>
    <row r="175">
      <c r="A175">
        <f>HYPERLINK("https://www.youtube.com/watch?v=eyvkipK1vSA", "Video")</f>
        <v/>
      </c>
      <c r="B175" t="inlineStr">
        <is>
          <t>2:43</t>
        </is>
      </c>
      <c r="C175" t="inlineStr">
        <is>
          <t>Craving sweets is common when
you're chronically stressed</t>
        </is>
      </c>
      <c r="D175">
        <f>HYPERLINK("https://www.youtube.com/watch?v=eyvkipK1vSA&amp;t=163s", "Go to time")</f>
        <v/>
      </c>
    </row>
    <row r="176">
      <c r="A176">
        <f>HYPERLINK("https://www.youtube.com/watch?v=eyvkipK1vSA", "Video")</f>
        <v/>
      </c>
      <c r="B176" t="inlineStr">
        <is>
          <t>4:19</t>
        </is>
      </c>
      <c r="C176" t="inlineStr">
        <is>
          <t>high blood pressure is
caused by chronic stress.</t>
        </is>
      </c>
      <c r="D176">
        <f>HYPERLINK("https://www.youtube.com/watch?v=eyvkipK1vSA&amp;t=259s", "Go to time")</f>
        <v/>
      </c>
    </row>
    <row r="177">
      <c r="A177">
        <f>HYPERLINK("https://www.youtube.com/watch?v=WlZn8vKDFHk", "Video")</f>
        <v/>
      </c>
      <c r="B177" t="inlineStr">
        <is>
          <t>3:20</t>
        </is>
      </c>
      <c r="C177" t="inlineStr">
        <is>
          <t>addition chronic alcohol use may lead to</t>
        </is>
      </c>
      <c r="D177">
        <f>HYPERLINK("https://www.youtube.com/watch?v=WlZn8vKDFHk&amp;t=200s", "Go to time")</f>
        <v/>
      </c>
    </row>
    <row r="178">
      <c r="A178">
        <f>HYPERLINK("https://www.youtube.com/watch?v=WlZn8vKDFHk", "Video")</f>
        <v/>
      </c>
      <c r="B178" t="inlineStr">
        <is>
          <t>3:32</t>
        </is>
      </c>
      <c r="C178" t="inlineStr">
        <is>
          <t>memories is associated with chronic</t>
        </is>
      </c>
      <c r="D178">
        <f>HYPERLINK("https://www.youtube.com/watch?v=WlZn8vKDFHk&amp;t=212s", "Go to time")</f>
        <v/>
      </c>
    </row>
    <row r="179">
      <c r="A179">
        <f>HYPERLINK("https://www.youtube.com/watch?v=hZwPicZHdzA", "Video")</f>
        <v/>
      </c>
      <c r="B179" t="inlineStr">
        <is>
          <t>3:46</t>
        </is>
      </c>
      <c r="C179" t="inlineStr">
        <is>
          <t>suffer from low self-esteem chronic</t>
        </is>
      </c>
      <c r="D179">
        <f>HYPERLINK("https://www.youtube.com/watch?v=hZwPicZHdzA&amp;t=226s", "Go to time")</f>
        <v/>
      </c>
    </row>
    <row r="180">
      <c r="A180">
        <f>HYPERLINK("https://www.youtube.com/watch?v=z-bWCklLVXk", "Video")</f>
        <v/>
      </c>
      <c r="B180" t="inlineStr">
        <is>
          <t>2:30</t>
        </is>
      </c>
      <c r="C180" t="inlineStr">
        <is>
          <t>other Reckless behaviors chronic</t>
        </is>
      </c>
      <c r="D180">
        <f>HYPERLINK("https://www.youtube.com/watch?v=z-bWCklLVXk&amp;t=150s", "Go to time")</f>
        <v/>
      </c>
    </row>
    <row r="181">
      <c r="A181">
        <f>HYPERLINK("https://www.youtube.com/watch?v=xu8sB5gfbz4", "Video")</f>
        <v/>
      </c>
      <c r="B181" t="inlineStr">
        <is>
          <t>1:21</t>
        </is>
      </c>
      <c r="C181" t="inlineStr">
        <is>
          <t>chronic stress from abuse can shrink</t>
        </is>
      </c>
      <c r="D181">
        <f>HYPERLINK("https://www.youtube.com/watch?v=xu8sB5gfbz4&amp;t=81s", "Go to time")</f>
        <v/>
      </c>
    </row>
    <row r="182">
      <c r="A182">
        <f>HYPERLINK("https://www.youtube.com/watch?v=aZ_Hep7t49s", "Video")</f>
        <v/>
      </c>
      <c r="B182" t="inlineStr">
        <is>
          <t>1:07</t>
        </is>
      </c>
      <c r="C182" t="inlineStr">
        <is>
          <t>problems like chronic stress burnout</t>
        </is>
      </c>
      <c r="D182">
        <f>HYPERLINK("https://www.youtube.com/watch?v=aZ_Hep7t49s&amp;t=67s", "Go to time")</f>
        <v/>
      </c>
    </row>
    <row r="183">
      <c r="A183">
        <f>HYPERLINK("https://www.youtube.com/watch?v=wN6FtBwWe2s", "Video")</f>
        <v/>
      </c>
      <c r="B183" t="inlineStr">
        <is>
          <t>2:27</t>
        </is>
      </c>
      <c r="C183" t="inlineStr">
        <is>
          <t>Chronic procrastination can also result</t>
        </is>
      </c>
      <c r="D183">
        <f>HYPERLINK("https://www.youtube.com/watch?v=wN6FtBwWe2s&amp;t=147s", "Go to time")</f>
        <v/>
      </c>
    </row>
    <row r="184">
      <c r="A184">
        <f>HYPERLINK("https://www.youtube.com/watch?v=m9JFeA3_Psg", "Video")</f>
        <v/>
      </c>
      <c r="B184" t="inlineStr">
        <is>
          <t>0:41</t>
        </is>
      </c>
      <c r="C184" t="inlineStr">
        <is>
          <t>it can also manifest itself as chronic</t>
        </is>
      </c>
      <c r="D184">
        <f>HYPERLINK("https://www.youtube.com/watch?v=m9JFeA3_Psg&amp;t=41s", "Go to time")</f>
        <v/>
      </c>
    </row>
    <row r="185">
      <c r="A185">
        <f>HYPERLINK("https://www.youtube.com/watch?v=a9qUjGV5Tc4", "Video")</f>
        <v/>
      </c>
      <c r="B185" t="inlineStr">
        <is>
          <t>2:38</t>
        </is>
      </c>
      <c r="C185" t="inlineStr">
        <is>
          <t>25% of adults worldwide are chronic</t>
        </is>
      </c>
      <c r="D185">
        <f>HYPERLINK("https://www.youtube.com/watch?v=a9qUjGV5Tc4&amp;t=158s", "Go to time")</f>
        <v/>
      </c>
    </row>
    <row r="186">
      <c r="A186">
        <f>HYPERLINK("https://www.youtube.com/watch?v=_Z0O6qmLBwg", "Video")</f>
        <v/>
      </c>
      <c r="B186" t="inlineStr">
        <is>
          <t>1:07</t>
        </is>
      </c>
      <c r="C186" t="inlineStr">
        <is>
          <t>outcomes these include chronic Health</t>
        </is>
      </c>
      <c r="D186">
        <f>HYPERLINK("https://www.youtube.com/watch?v=_Z0O6qmLBwg&amp;t=67s", "Go to time")</f>
        <v/>
      </c>
    </row>
    <row r="187">
      <c r="A187">
        <f>HYPERLINK("https://www.youtube.com/watch?v=VO09IbFjm6U", "Video")</f>
        <v/>
      </c>
      <c r="B187" t="inlineStr">
        <is>
          <t>1:15</t>
        </is>
      </c>
      <c r="C187" t="inlineStr">
        <is>
          <t>chronic stress weakens it leaving your</t>
        </is>
      </c>
      <c r="D187">
        <f>HYPERLINK("https://www.youtube.com/watch?v=VO09IbFjm6U&amp;t=75s", "Go to time")</f>
        <v/>
      </c>
    </row>
    <row r="188">
      <c r="A188">
        <f>HYPERLINK("https://www.youtube.com/watch?v=VO09IbFjm6U", "Video")</f>
        <v/>
      </c>
      <c r="B188" t="inlineStr">
        <is>
          <t>1:50</t>
        </is>
      </c>
      <c r="C188" t="inlineStr">
        <is>
          <t>memory remains intact under chronic</t>
        </is>
      </c>
      <c r="D188">
        <f>HYPERLINK("https://www.youtube.com/watch?v=VO09IbFjm6U&amp;t=110s", "Go to time")</f>
        <v/>
      </c>
    </row>
    <row r="189">
      <c r="A189">
        <f>HYPERLINK("https://www.youtube.com/watch?v=VO09IbFjm6U", "Video")</f>
        <v/>
      </c>
      <c r="B189" t="inlineStr">
        <is>
          <t>5:41</t>
        </is>
      </c>
      <c r="C189" t="inlineStr">
        <is>
          <t>chronic the piled up dishes unfinished</t>
        </is>
      </c>
      <c r="D189">
        <f>HYPERLINK("https://www.youtube.com/watch?v=VO09IbFjm6U&amp;t=341s", "Go to time")</f>
        <v/>
      </c>
    </row>
    <row r="190">
      <c r="A190">
        <f>HYPERLINK("https://www.youtube.com/watch?v=VO09IbFjm6U", "Video")</f>
        <v/>
      </c>
      <c r="B190" t="inlineStr">
        <is>
          <t>6:54</t>
        </is>
      </c>
      <c r="C190" t="inlineStr">
        <is>
          <t>chronic stress is a dangerous thing</t>
        </is>
      </c>
      <c r="D190">
        <f>HYPERLINK("https://www.youtube.com/watch?v=VO09IbFjm6U&amp;t=414s", "Go to time")</f>
        <v/>
      </c>
    </row>
    <row r="191">
      <c r="A191">
        <f>HYPERLINK("https://www.youtube.com/watch?v=DgEyuf2pLXU", "Video")</f>
        <v/>
      </c>
      <c r="B191" t="inlineStr">
        <is>
          <t>1:13</t>
        </is>
      </c>
      <c r="C191" t="inlineStr">
        <is>
          <t>chemicals that can cause chronic</t>
        </is>
      </c>
      <c r="D191">
        <f>HYPERLINK("https://www.youtube.com/watch?v=DgEyuf2pLXU&amp;t=73s", "Go to time")</f>
        <v/>
      </c>
    </row>
    <row r="192">
      <c r="A192">
        <f>HYPERLINK("https://www.youtube.com/watch?v=DgEyuf2pLXU", "Video")</f>
        <v/>
      </c>
      <c r="B192" t="inlineStr">
        <is>
          <t>1:25</t>
        </is>
      </c>
      <c r="C192" t="inlineStr">
        <is>
          <t>anxiety suggests that chronic activation</t>
        </is>
      </c>
      <c r="D192">
        <f>HYPERLINK("https://www.youtube.com/watch?v=DgEyuf2pLXU&amp;t=85s", "Go to time")</f>
        <v/>
      </c>
    </row>
    <row r="193">
      <c r="A193">
        <f>HYPERLINK("https://www.youtube.com/watch?v=H8rtCq71d6g", "Video")</f>
        <v/>
      </c>
      <c r="B193" t="inlineStr">
        <is>
          <t>2:53</t>
        </is>
      </c>
      <c r="C193" t="inlineStr">
        <is>
          <t>develop anxiety chronic stress or</t>
        </is>
      </c>
      <c r="D193">
        <f>HYPERLINK("https://www.youtube.com/watch?v=H8rtCq71d6g&amp;t=173s", "Go to time")</f>
        <v/>
      </c>
    </row>
    <row r="194">
      <c r="A194">
        <f>HYPERLINK("https://www.youtube.com/watch?v=mC-gK_1fcnQ", "Video")</f>
        <v/>
      </c>
      <c r="B194" t="inlineStr">
        <is>
          <t>1:24</t>
        </is>
      </c>
      <c r="C194" t="inlineStr">
        <is>
          <t>chronic stress response which then</t>
        </is>
      </c>
      <c r="D194">
        <f>HYPERLINK("https://www.youtube.com/watch?v=mC-gK_1fcnQ&amp;t=84s", "Go to time")</f>
        <v/>
      </c>
    </row>
    <row r="195">
      <c r="A195">
        <f>HYPERLINK("https://www.youtube.com/watch?v=aDVKtZLxtnY", "Video")</f>
        <v/>
      </c>
      <c r="B195" t="inlineStr">
        <is>
          <t>1:37</t>
        </is>
      </c>
      <c r="C195" t="inlineStr">
        <is>
          <t>chronic overthinker you don't need a</t>
        </is>
      </c>
      <c r="D195">
        <f>HYPERLINK("https://www.youtube.com/watch?v=aDVKtZLxtnY&amp;t=97s", "Go to time")</f>
        <v/>
      </c>
    </row>
    <row r="196">
      <c r="A196">
        <f>HYPERLINK("https://www.youtube.com/watch?v=V_yYeP5etiA", "Video")</f>
        <v/>
      </c>
      <c r="B196" t="inlineStr">
        <is>
          <t>1:05</t>
        </is>
      </c>
      <c r="C196" t="inlineStr">
        <is>
          <t>chronic stress weakens the immune system</t>
        </is>
      </c>
      <c r="D196">
        <f>HYPERLINK("https://www.youtube.com/watch?v=V_yYeP5etiA&amp;t=65s", "Go to time")</f>
        <v/>
      </c>
    </row>
    <row r="197">
      <c r="A197">
        <f>HYPERLINK("https://www.youtube.com/watch?v=V_yYeP5etiA", "Video")</f>
        <v/>
      </c>
      <c r="B197" t="inlineStr">
        <is>
          <t>3:26</t>
        </is>
      </c>
      <c r="C197" t="inlineStr">
        <is>
          <t>through chronic stress weakening our</t>
        </is>
      </c>
      <c r="D197">
        <f>HYPERLINK("https://www.youtube.com/watch?v=V_yYeP5etiA&amp;t=206s", "Go to time")</f>
        <v/>
      </c>
    </row>
    <row r="198">
      <c r="A198">
        <f>HYPERLINK("https://www.youtube.com/watch?v=KjZTOyXiVL0", "Video")</f>
        <v/>
      </c>
      <c r="B198" t="inlineStr">
        <is>
          <t>3:03</t>
        </is>
      </c>
      <c r="C198" t="inlineStr">
        <is>
          <t>new era of an infj population chronic</t>
        </is>
      </c>
      <c r="D198">
        <f>HYPERLINK("https://www.youtube.com/watch?v=KjZTOyXiVL0&amp;t=183s", "Go to time")</f>
        <v/>
      </c>
    </row>
    <row r="199">
      <c r="A199">
        <f>HYPERLINK("https://www.youtube.com/watch?v=zRos2vXPOUA", "Video")</f>
        <v/>
      </c>
      <c r="B199" t="inlineStr">
        <is>
          <t>4:26</t>
        </is>
      </c>
      <c r="C199" t="inlineStr">
        <is>
          <t>experience chronic stress which becomes</t>
        </is>
      </c>
      <c r="D199">
        <f>HYPERLINK("https://www.youtube.com/watch?v=zRos2vXPOUA&amp;t=266s", "Go to time")</f>
        <v/>
      </c>
    </row>
    <row r="200">
      <c r="A200">
        <f>HYPERLINK("https://www.youtube.com/watch?v=w_eG8ulIYug", "Video")</f>
        <v/>
      </c>
      <c r="B200" t="inlineStr">
        <is>
          <t>5:53</t>
        </is>
      </c>
      <c r="C200" t="inlineStr">
        <is>
          <t>that chronic porn addiction can change</t>
        </is>
      </c>
      <c r="D200">
        <f>HYPERLINK("https://www.youtube.com/watch?v=w_eG8ulIYug&amp;t=353s", "Go to time")</f>
        <v/>
      </c>
    </row>
    <row r="201">
      <c r="A201">
        <f>HYPERLINK("https://www.youtube.com/watch?v=ZtJ8DTATLfU", "Video")</f>
        <v/>
      </c>
      <c r="B201" t="inlineStr">
        <is>
          <t>1:50</t>
        </is>
      </c>
      <c r="C201" t="inlineStr">
        <is>
          <t>chronic drug or alcohol intake Rises to</t>
        </is>
      </c>
      <c r="D201">
        <f>HYPERLINK("https://www.youtube.com/watch?v=ZtJ8DTATLfU&amp;t=110s", "Go to time")</f>
        <v/>
      </c>
    </row>
    <row r="202">
      <c r="A202">
        <f>HYPERLINK("https://www.youtube.com/watch?v=ZtJ8DTATLfU", "Video")</f>
        <v/>
      </c>
      <c r="B202" t="inlineStr">
        <is>
          <t>1:53</t>
        </is>
      </c>
      <c r="C202" t="inlineStr">
        <is>
          <t>while overcoming chronic substance</t>
        </is>
      </c>
      <c r="D202">
        <f>HYPERLINK("https://www.youtube.com/watch?v=ZtJ8DTATLfU&amp;t=113s", "Go to time")</f>
        <v/>
      </c>
    </row>
    <row r="203">
      <c r="A203">
        <f>HYPERLINK("https://www.youtube.com/watch?v=ZtJ8DTATLfU", "Video")</f>
        <v/>
      </c>
      <c r="B203" t="inlineStr">
        <is>
          <t>4:12</t>
        </is>
      </c>
      <c r="C203" t="inlineStr">
        <is>
          <t>Clark Workaholics experience chronic</t>
        </is>
      </c>
      <c r="D203">
        <f>HYPERLINK("https://www.youtube.com/watch?v=ZtJ8DTATLfU&amp;t=252s", "Go to time")</f>
        <v/>
      </c>
    </row>
    <row r="204">
      <c r="A204">
        <f>HYPERLINK("https://www.youtube.com/watch?v=eIon7sbNn5I", "Video")</f>
        <v/>
      </c>
      <c r="B204" t="inlineStr">
        <is>
          <t>0:51</t>
        </is>
      </c>
      <c r="C204" t="inlineStr">
        <is>
          <t>Chronic stress weakens the immune system,</t>
        </is>
      </c>
      <c r="D204">
        <f>HYPERLINK("https://www.youtube.com/watch?v=eIon7sbNn5I&amp;t=51s", "Go to time")</f>
        <v/>
      </c>
    </row>
    <row r="205">
      <c r="A205">
        <f>HYPERLINK("https://www.youtube.com/watch?v=eIon7sbNn5I", "Video")</f>
        <v/>
      </c>
      <c r="B205" t="inlineStr">
        <is>
          <t>3:10</t>
        </is>
      </c>
      <c r="C205" t="inlineStr">
        <is>
          <t>through chronic stress
weakening our immune system</t>
        </is>
      </c>
      <c r="D205">
        <f>HYPERLINK("https://www.youtube.com/watch?v=eIon7sbNn5I&amp;t=190s", "Go to time")</f>
        <v/>
      </c>
    </row>
    <row r="206">
      <c r="A206">
        <f>HYPERLINK("https://www.youtube.com/watch?v=NVh_wS7ECsM", "Video")</f>
        <v/>
      </c>
      <c r="B206" t="inlineStr">
        <is>
          <t>1:28</t>
        </is>
      </c>
      <c r="C206" t="inlineStr">
        <is>
          <t>depression will experience chronic</t>
        </is>
      </c>
      <c r="D206">
        <f>HYPERLINK("https://www.youtube.com/watch?v=NVh_wS7ECsM&amp;t=88s", "Go to time")</f>
        <v/>
      </c>
    </row>
    <row r="207">
      <c r="A207">
        <f>HYPERLINK("https://www.youtube.com/watch?v=cNimH0ex0WA", "Video")</f>
        <v/>
      </c>
      <c r="B207" t="inlineStr">
        <is>
          <t>2:25</t>
        </is>
      </c>
      <c r="C207" t="inlineStr">
        <is>
          <t>chronic stress</t>
        </is>
      </c>
      <c r="D207">
        <f>HYPERLINK("https://www.youtube.com/watch?v=cNimH0ex0WA&amp;t=145s", "Go to time")</f>
        <v/>
      </c>
    </row>
    <row r="208">
      <c r="A208">
        <f>HYPERLINK("https://www.youtube.com/watch?v=cNimH0ex0WA", "Video")</f>
        <v/>
      </c>
      <c r="B208" t="inlineStr">
        <is>
          <t>2:31</t>
        </is>
      </c>
      <c r="C208" t="inlineStr">
        <is>
          <t>chronic stress can cause trauma as well</t>
        </is>
      </c>
      <c r="D208">
        <f>HYPERLINK("https://www.youtube.com/watch?v=cNimH0ex0WA&amp;t=151s", "Go to time")</f>
        <v/>
      </c>
    </row>
    <row r="209">
      <c r="A209">
        <f>HYPERLINK("https://www.youtube.com/watch?v=cNimH0ex0WA", "Video")</f>
        <v/>
      </c>
      <c r="B209" t="inlineStr">
        <is>
          <t>2:42</t>
        </is>
      </c>
      <c r="C209" t="inlineStr">
        <is>
          <t>can cause chronic stress work</t>
        </is>
      </c>
      <c r="D209">
        <f>HYPERLINK("https://www.youtube.com/watch?v=cNimH0ex0WA&amp;t=162s", "Go to time")</f>
        <v/>
      </c>
    </row>
    <row r="210">
      <c r="A210">
        <f>HYPERLINK("https://www.youtube.com/watch?v=cNimH0ex0WA", "Video")</f>
        <v/>
      </c>
      <c r="B210" t="inlineStr">
        <is>
          <t>3:34</t>
        </is>
      </c>
      <c r="C210" t="inlineStr">
        <is>
          <t>hyper vigilance chronic stress and</t>
        </is>
      </c>
      <c r="D210">
        <f>HYPERLINK("https://www.youtube.com/watch?v=cNimH0ex0WA&amp;t=214s", "Go to time")</f>
        <v/>
      </c>
    </row>
    <row r="211">
      <c r="A211">
        <f>HYPERLINK("https://www.youtube.com/watch?v=cNimH0ex0WA", "Video")</f>
        <v/>
      </c>
      <c r="B211" t="inlineStr">
        <is>
          <t>3:38</t>
        </is>
      </c>
      <c r="C211" t="inlineStr">
        <is>
          <t>the chronic stress caused by traumatic</t>
        </is>
      </c>
      <c r="D211">
        <f>HYPERLINK("https://www.youtube.com/watch?v=cNimH0ex0WA&amp;t=218s", "Go to time")</f>
        <v/>
      </c>
    </row>
    <row r="212">
      <c r="A212">
        <f>HYPERLINK("https://www.youtube.com/watch?v=SvL_2Vf-fPs", "Video")</f>
        <v/>
      </c>
      <c r="B212" t="inlineStr">
        <is>
          <t>1:08</t>
        </is>
      </c>
      <c r="C212" t="inlineStr">
        <is>
          <t>to chronic stress consistent</t>
        </is>
      </c>
      <c r="D212">
        <f>HYPERLINK("https://www.youtube.com/watch?v=SvL_2Vf-fPs&amp;t=68s", "Go to time")</f>
        <v/>
      </c>
    </row>
    <row r="213">
      <c r="A213">
        <f>HYPERLINK("https://www.youtube.com/watch?v=SvL_2Vf-fPs", "Video")</f>
        <v/>
      </c>
      <c r="B213" t="inlineStr">
        <is>
          <t>2:10</t>
        </is>
      </c>
      <c r="C213" t="inlineStr">
        <is>
          <t>Management expert shares that chronic</t>
        </is>
      </c>
      <c r="D213">
        <f>HYPERLINK("https://www.youtube.com/watch?v=SvL_2Vf-fPs&amp;t=130s", "Go to time")</f>
        <v/>
      </c>
    </row>
    <row r="214">
      <c r="A214">
        <f>HYPERLINK("https://www.youtube.com/watch?v=SvL_2Vf-fPs", "Video")</f>
        <v/>
      </c>
      <c r="B214" t="inlineStr">
        <is>
          <t>3:33</t>
        </is>
      </c>
      <c r="C214" t="inlineStr">
        <is>
          <t>oneself is another symptom of chronic</t>
        </is>
      </c>
      <c r="D214">
        <f>HYPERLINK("https://www.youtube.com/watch?v=SvL_2Vf-fPs&amp;t=213s", "Go to time")</f>
        <v/>
      </c>
    </row>
    <row r="215">
      <c r="A215">
        <f>HYPERLINK("https://www.youtube.com/watch?v=SvL_2Vf-fPs", "Video")</f>
        <v/>
      </c>
      <c r="B215" t="inlineStr">
        <is>
          <t>4:56</t>
        </is>
      </c>
      <c r="C215" t="inlineStr">
        <is>
          <t>Indiana University says that chronic</t>
        </is>
      </c>
      <c r="D215">
        <f>HYPERLINK("https://www.youtube.com/watch?v=SvL_2Vf-fPs&amp;t=296s", "Go to time")</f>
        <v/>
      </c>
    </row>
    <row r="216">
      <c r="A216">
        <f>HYPERLINK("https://www.youtube.com/watch?v=SvL_2Vf-fPs", "Video")</f>
        <v/>
      </c>
      <c r="B216" t="inlineStr">
        <is>
          <t>6:15</t>
        </is>
      </c>
      <c r="C216" t="inlineStr">
        <is>
          <t>explains that chronic stress can impair</t>
        </is>
      </c>
      <c r="D216">
        <f>HYPERLINK("https://www.youtube.com/watch?v=SvL_2Vf-fPs&amp;t=375s", "Go to time")</f>
        <v/>
      </c>
    </row>
    <row r="217">
      <c r="A217">
        <f>HYPERLINK("https://www.youtube.com/watch?v=LkcDzj-Hgy0", "Video")</f>
        <v/>
      </c>
      <c r="B217" t="inlineStr">
        <is>
          <t>3:58</t>
        </is>
      </c>
      <c r="C217" t="inlineStr">
        <is>
          <t>such as chronically high c is all levels</t>
        </is>
      </c>
      <c r="D217">
        <f>HYPERLINK("https://www.youtube.com/watch?v=LkcDzj-Hgy0&amp;t=238s", "Go to time")</f>
        <v/>
      </c>
    </row>
    <row r="218">
      <c r="A218">
        <f>HYPERLINK("https://www.youtube.com/watch?v=0wblIKOGSXg", "Video")</f>
        <v/>
      </c>
      <c r="B218" t="inlineStr">
        <is>
          <t>4:12</t>
        </is>
      </c>
      <c r="C218" t="inlineStr">
        <is>
          <t>highlights that chronic negativity can</t>
        </is>
      </c>
      <c r="D218">
        <f>HYPERLINK("https://www.youtube.com/watch?v=0wblIKOGSXg&amp;t=252s", "Go to time")</f>
        <v/>
      </c>
    </row>
    <row r="219">
      <c r="A219">
        <f>HYPERLINK("https://www.youtube.com/watch?v=drGszzn8tXs", "Video")</f>
        <v/>
      </c>
      <c r="B219" t="inlineStr">
        <is>
          <t>3:52</t>
        </is>
      </c>
      <c r="C219" t="inlineStr">
        <is>
          <t>life imagine dealing with chronic pain</t>
        </is>
      </c>
      <c r="D219">
        <f>HYPERLINK("https://www.youtube.com/watch?v=drGszzn8tXs&amp;t=232s", "Go to time")</f>
        <v/>
      </c>
    </row>
    <row r="220">
      <c r="A220">
        <f>HYPERLINK("https://www.youtube.com/watch?v=O4iJeAGuhRA", "Video")</f>
        <v/>
      </c>
      <c r="B220" t="inlineStr">
        <is>
          <t>0:42</t>
        </is>
      </c>
      <c r="C220" t="inlineStr">
        <is>
          <t>Chronic health problems mental illnesses</t>
        </is>
      </c>
      <c r="D220">
        <f>HYPERLINK("https://www.youtube.com/watch?v=O4iJeAGuhRA&amp;t=42s", "Go to time")</f>
        <v/>
      </c>
    </row>
    <row r="221">
      <c r="A221">
        <f>HYPERLINK("https://www.youtube.com/watch?v=nyLd9pQnA4Y", "Video")</f>
        <v/>
      </c>
      <c r="B221" t="inlineStr">
        <is>
          <t>2:48</t>
        </is>
      </c>
      <c r="C221" t="inlineStr">
        <is>
          <t>Number four, chronic
anxiety and depression.</t>
        </is>
      </c>
      <c r="D221">
        <f>HYPERLINK("https://www.youtube.com/watch?v=nyLd9pQnA4Y&amp;t=168s", "Go to time")</f>
        <v/>
      </c>
    </row>
    <row r="222">
      <c r="A222">
        <f>HYPERLINK("https://www.youtube.com/watch?v=bGsNcFfezLM", "Video")</f>
        <v/>
      </c>
      <c r="B222" t="inlineStr">
        <is>
          <t>6:34</t>
        </is>
      </c>
      <c r="C222" t="inlineStr">
        <is>
          <t>which chronicles the failures of cueing</t>
        </is>
      </c>
      <c r="D222">
        <f>HYPERLINK("https://www.youtube.com/watch?v=bGsNcFfezLM&amp;t=394s", "Go to time")</f>
        <v/>
      </c>
    </row>
    <row r="223">
      <c r="A223">
        <f>HYPERLINK("https://www.youtube.com/watch?v=UjqKcvu3Ycs", "Video")</f>
        <v/>
      </c>
      <c r="B223" t="inlineStr">
        <is>
          <t>0:19</t>
        </is>
      </c>
      <c r="C223" t="inlineStr">
        <is>
          <t>have chronicled a rich global history</t>
        </is>
      </c>
      <c r="D223">
        <f>HYPERLINK("https://www.youtube.com/watch?v=UjqKcvu3Ycs&amp;t=19s", "Go to time")</f>
        <v/>
      </c>
    </row>
    <row r="224">
      <c r="A224">
        <f>HYPERLINK("https://www.youtube.com/watch?v=wW6eKLLViK8", "Video")</f>
        <v/>
      </c>
      <c r="B224" t="inlineStr">
        <is>
          <t>4:47</t>
        </is>
      </c>
      <c r="C224" t="inlineStr">
        <is>
          <t>Three anglers fishing for trout in Loch Ness
reported to the Northern Chronicle in 1930</t>
        </is>
      </c>
      <c r="D224">
        <f>HYPERLINK("https://www.youtube.com/watch?v=wW6eKLLViK8&amp;t=287s", "Go to time")</f>
        <v/>
      </c>
    </row>
    <row r="225">
      <c r="A225">
        <f>HYPERLINK("https://www.youtube.com/watch?v=scgn2BCcht4", "Video")</f>
        <v/>
      </c>
      <c r="B225" t="inlineStr">
        <is>
          <t>8:47</t>
        </is>
      </c>
      <c r="C225" t="inlineStr">
        <is>
          <t>if not a chronicle of
the marvellous real?"</t>
        </is>
      </c>
      <c r="D225">
        <f>HYPERLINK("https://www.youtube.com/watch?v=scgn2BCcht4&amp;t=527s", "Go to time")</f>
        <v/>
      </c>
    </row>
    <row r="226">
      <c r="A226">
        <f>HYPERLINK("https://www.youtube.com/watch?v=X-epEUnqnP0", "Video")</f>
        <v/>
      </c>
      <c r="B226" t="inlineStr">
        <is>
          <t>6:39</t>
        </is>
      </c>
      <c r="C226" t="inlineStr">
        <is>
          <t>Like in The Martian Chronicles, where humans
flee Earth for various reasons including nuclear</t>
        </is>
      </c>
      <c r="D226">
        <f>HYPERLINK("https://www.youtube.com/watch?v=X-epEUnqnP0&amp;t=399s", "Go to time")</f>
        <v/>
      </c>
    </row>
    <row r="227">
      <c r="A227">
        <f>HYPERLINK("https://www.youtube.com/watch?v=X-epEUnqnP0", "Video")</f>
        <v/>
      </c>
      <c r="B227" t="inlineStr">
        <is>
          <t>8:27</t>
        </is>
      </c>
      <c r="C227" t="inlineStr">
        <is>
          <t>Hack the Moon chronicles the engineers and
technologies behind the Apollo missions.</t>
        </is>
      </c>
      <c r="D227">
        <f>HYPERLINK("https://www.youtube.com/watch?v=X-epEUnqnP0&amp;t=507s", "Go to time")</f>
        <v/>
      </c>
    </row>
    <row r="228">
      <c r="A228">
        <f>HYPERLINK("https://www.youtube.com/watch?v=bdDIMOehLm8", "Video")</f>
        <v/>
      </c>
      <c r="B228" t="inlineStr">
        <is>
          <t>9:01</t>
        </is>
      </c>
      <c r="C228" t="inlineStr">
        <is>
          <t>And that brings us to vampire chronicles author Anne
Rice, who was once very hardcore with the whole</t>
        </is>
      </c>
      <c r="D228">
        <f>HYPERLINK("https://www.youtube.com/watch?v=bdDIMOehLm8&amp;t=541s", "Go to time")</f>
        <v/>
      </c>
    </row>
    <row r="229">
      <c r="A229">
        <f>HYPERLINK("https://www.youtube.com/watch?v=bdDIMOehLm8", "Video")</f>
        <v/>
      </c>
      <c r="B229" t="inlineStr">
        <is>
          <t>9:07</t>
        </is>
      </c>
      <c r="C229" t="inlineStr">
        <is>
          <t>cease and desist letter thing, to the point where pretty
much the entirety of vampire chronicles fanfiction</t>
        </is>
      </c>
      <c r="D229">
        <f>HYPERLINK("https://www.youtube.com/watch?v=bdDIMOehLm8&amp;t=547s", "Go to time")</f>
        <v/>
      </c>
    </row>
    <row r="230">
      <c r="A230">
        <f>HYPERLINK("https://www.youtube.com/watch?v=lW_YsnpUj8g", "Video")</f>
        <v/>
      </c>
      <c r="B230" t="inlineStr">
        <is>
          <t>7:58</t>
        </is>
      </c>
      <c r="C230" t="inlineStr">
        <is>
          <t>Chronicle</t>
        </is>
      </c>
      <c r="D230">
        <f>HYPERLINK("https://www.youtube.com/watch?v=lW_YsnpUj8g&amp;t=478s", "Go to time")</f>
        <v/>
      </c>
    </row>
    <row r="231">
      <c r="A231">
        <f>HYPERLINK("https://www.youtube.com/watch?v=ldhkWV5QiP4", "Video")</f>
        <v/>
      </c>
      <c r="B231" t="inlineStr">
        <is>
          <t>5:57</t>
        </is>
      </c>
      <c r="C231" t="inlineStr">
        <is>
          <t>turns out she had chronic pain</t>
        </is>
      </c>
      <c r="D231">
        <f>HYPERLINK("https://www.youtube.com/watch?v=ldhkWV5QiP4&amp;t=357s", "Go to time")</f>
        <v/>
      </c>
    </row>
    <row r="232">
      <c r="A232">
        <f>HYPERLINK("https://www.youtube.com/watch?v=iwHj7tU4xhM", "Video")</f>
        <v/>
      </c>
      <c r="B232" t="inlineStr">
        <is>
          <t>4:52</t>
        </is>
      </c>
      <c r="C232" t="inlineStr">
        <is>
          <t>drugs turns out she had chronic pain and</t>
        </is>
      </c>
      <c r="D232">
        <f>HYPERLINK("https://www.youtube.com/watch?v=iwHj7tU4xhM&amp;t=292s", "Go to time")</f>
        <v/>
      </c>
    </row>
    <row r="233">
      <c r="A233">
        <f>HYPERLINK("https://www.youtube.com/watch?v=2rELWjL6J4M", "Video")</f>
        <v/>
      </c>
      <c r="B233" t="inlineStr">
        <is>
          <t>32:08</t>
        </is>
      </c>
      <c r="C233" t="inlineStr">
        <is>
          <t>drugs turns out she had chronic pain and</t>
        </is>
      </c>
      <c r="D233">
        <f>HYPERLINK("https://www.youtube.com/watch?v=2rELWjL6J4M&amp;t=1928s", "Go to time")</f>
        <v/>
      </c>
    </row>
    <row r="234">
      <c r="A234">
        <f>HYPERLINK("https://www.youtube.com/watch?v=JIqmID-i0oY", "Video")</f>
        <v/>
      </c>
      <c r="B234" t="inlineStr">
        <is>
          <t>2:44</t>
        </is>
      </c>
      <c r="C234" t="inlineStr">
        <is>
          <t>turns out she had chronic pain</t>
        </is>
      </c>
      <c r="D234">
        <f>HYPERLINK("https://www.youtube.com/watch?v=JIqmID-i0oY&amp;t=164s", "Go to time")</f>
        <v/>
      </c>
    </row>
    <row r="235">
      <c r="A235">
        <f>HYPERLINK("https://www.youtube.com/watch?v=VLi2JdFEKJY", "Video")</f>
        <v/>
      </c>
      <c r="B235" t="inlineStr">
        <is>
          <t>28:09</t>
        </is>
      </c>
      <c r="C235" t="inlineStr">
        <is>
          <t>drugs turns out she had chronic pain and</t>
        </is>
      </c>
      <c r="D235">
        <f>HYPERLINK("https://www.youtube.com/watch?v=VLi2JdFEKJY&amp;t=1689s", "Go to time")</f>
        <v/>
      </c>
    </row>
    <row r="236">
      <c r="A236">
        <f>HYPERLINK("https://www.youtube.com/watch?v=fjkTrdunJzA", "Video")</f>
        <v/>
      </c>
      <c r="B236" t="inlineStr">
        <is>
          <t>9:32</t>
        </is>
      </c>
      <c r="C236" t="inlineStr">
        <is>
          <t>And we've had chroniclers
of this before --</t>
        </is>
      </c>
      <c r="D236">
        <f>HYPERLINK("https://www.youtube.com/watch?v=fjkTrdunJzA&amp;t=572s", "Go to time")</f>
        <v/>
      </c>
    </row>
    <row r="237">
      <c r="A237">
        <f>HYPERLINK("https://www.youtube.com/watch?v=ktOeFgmdIAo", "Video")</f>
        <v/>
      </c>
      <c r="B237" t="inlineStr">
        <is>
          <t>1:28</t>
        </is>
      </c>
      <c r="C237" t="inlineStr">
        <is>
          <t>between chronic stress and illness.</t>
        </is>
      </c>
      <c r="D237">
        <f>HYPERLINK("https://www.youtube.com/watch?v=ktOeFgmdIAo&amp;t=88s", "Go to time")</f>
        <v/>
      </c>
    </row>
    <row r="238">
      <c r="A238">
        <f>HYPERLINK("https://www.youtube.com/watch?v=RLESBHduKBs", "Video")</f>
        <v/>
      </c>
      <c r="B238" t="inlineStr">
        <is>
          <t>12:02</t>
        </is>
      </c>
      <c r="C238" t="inlineStr">
        <is>
          <t>cancer, chronic long-term illness</t>
        </is>
      </c>
      <c r="D238">
        <f>HYPERLINK("https://www.youtube.com/watch?v=RLESBHduKBs&amp;t=722s", "Go to time")</f>
        <v/>
      </c>
    </row>
    <row r="239">
      <c r="A239">
        <f>HYPERLINK("https://www.youtube.com/watch?v=2ExxafHHdhM", "Video")</f>
        <v/>
      </c>
      <c r="B239" t="inlineStr">
        <is>
          <t>3:44</t>
        </is>
      </c>
      <c r="C239" t="inlineStr">
        <is>
          <t>chronic stress,</t>
        </is>
      </c>
      <c r="D239">
        <f>HYPERLINK("https://www.youtube.com/watch?v=2ExxafHHdhM&amp;t=224s", "Go to time")</f>
        <v/>
      </c>
    </row>
    <row r="240">
      <c r="A240">
        <f>HYPERLINK("https://www.youtube.com/watch?v=lkMV6SxilXc", "Video")</f>
        <v/>
      </c>
      <c r="B240" t="inlineStr">
        <is>
          <t>39:50</t>
        </is>
      </c>
      <c r="C240" t="inlineStr">
        <is>
          <t>adapt to them they're not chronic</t>
        </is>
      </c>
      <c r="D240">
        <f>HYPERLINK("https://www.youtube.com/watch?v=lkMV6SxilXc&amp;t=2390s", "Go to time")</f>
        <v/>
      </c>
    </row>
    <row r="241">
      <c r="A241">
        <f>HYPERLINK("https://www.youtube.com/watch?v=lkMV6SxilXc", "Video")</f>
        <v/>
      </c>
      <c r="B241" t="inlineStr">
        <is>
          <t>40:19</t>
        </is>
      </c>
      <c r="C241" t="inlineStr">
        <is>
          <t>causes becomes more chronic than acute</t>
        </is>
      </c>
      <c r="D241">
        <f>HYPERLINK("https://www.youtube.com/watch?v=lkMV6SxilXc&amp;t=2419s", "Go to time")</f>
        <v/>
      </c>
    </row>
    <row r="242">
      <c r="A242">
        <f>HYPERLINK("https://www.youtube.com/watch?v=lkMV6SxilXc", "Video")</f>
        <v/>
      </c>
      <c r="B242" t="inlineStr">
        <is>
          <t>40:57</t>
        </is>
      </c>
      <c r="C242" t="inlineStr">
        <is>
          <t>becom is a little more chronic and a</t>
        </is>
      </c>
      <c r="D242">
        <f>HYPERLINK("https://www.youtube.com/watch?v=lkMV6SxilXc&amp;t=2457s", "Go to time")</f>
        <v/>
      </c>
    </row>
    <row r="243">
      <c r="A243">
        <f>HYPERLINK("https://www.youtube.com/watch?v=DJMhz7JlPvA", "Video")</f>
        <v/>
      </c>
      <c r="B243" t="inlineStr">
        <is>
          <t>6:59</t>
        </is>
      </c>
      <c r="C243" t="inlineStr">
        <is>
          <t>the way we manage
allergies and chronic disease.</t>
        </is>
      </c>
      <c r="D243">
        <f>HYPERLINK("https://www.youtube.com/watch?v=DJMhz7JlPvA&amp;t=419s", "Go to time")</f>
        <v/>
      </c>
    </row>
    <row r="244">
      <c r="A244">
        <f>HYPERLINK("https://www.youtube.com/watch?v=a63t8r70QN0", "Video")</f>
        <v/>
      </c>
      <c r="B244" t="inlineStr">
        <is>
          <t>9:27</t>
        </is>
      </c>
      <c r="C244" t="inlineStr">
        <is>
          <t>And chronic exposure to nicotine
changes the functioning of these systems.</t>
        </is>
      </c>
      <c r="D244">
        <f>HYPERLINK("https://www.youtube.com/watch?v=a63t8r70QN0&amp;t=567s", "Go to time")</f>
        <v/>
      </c>
    </row>
    <row r="245">
      <c r="A245">
        <f>HYPERLINK("https://www.youtube.com/watch?v=a63t8r70QN0", "Video")</f>
        <v/>
      </c>
      <c r="B245" t="inlineStr">
        <is>
          <t>9:33</t>
        </is>
      </c>
      <c r="C245" t="inlineStr">
        <is>
          <t>chronic exposure to nicotine decreases
the flexibility of the blood vessels</t>
        </is>
      </c>
      <c r="D245">
        <f>HYPERLINK("https://www.youtube.com/watch?v=a63t8r70QN0&amp;t=573s", "Go to time")</f>
        <v/>
      </c>
    </row>
    <row r="246">
      <c r="A246">
        <f>HYPERLINK("https://www.youtube.com/watch?v=J3pGKt7fE-M", "Video")</f>
        <v/>
      </c>
      <c r="B246" t="inlineStr">
        <is>
          <t>8:30</t>
        </is>
      </c>
      <c r="C246" t="inlineStr">
        <is>
          <t>50 percent of all Americans
had a single chronic disease,</t>
        </is>
      </c>
      <c r="D246">
        <f>HYPERLINK("https://www.youtube.com/watch?v=J3pGKt7fE-M&amp;t=510s", "Go to time")</f>
        <v/>
      </c>
    </row>
    <row r="247">
      <c r="A247">
        <f>HYPERLINK("https://www.youtube.com/watch?v=J3pGKt7fE-M", "Video")</f>
        <v/>
      </c>
      <c r="B247" t="inlineStr">
        <is>
          <t>8:40</t>
        </is>
      </c>
      <c r="C247" t="inlineStr">
        <is>
          <t>being spent for treating
such chronic diseases.</t>
        </is>
      </c>
      <c r="D247">
        <f>HYPERLINK("https://www.youtube.com/watch?v=J3pGKt7fE-M&amp;t=520s", "Go to time")</f>
        <v/>
      </c>
    </row>
    <row r="248">
      <c r="A248">
        <f>HYPERLINK("https://www.youtube.com/watch?v=tTufiinVoIc", "Video")</f>
        <v/>
      </c>
      <c r="B248" t="inlineStr">
        <is>
          <t>4:36</t>
        </is>
      </c>
      <c r="C248" t="inlineStr">
        <is>
          <t>all without any chronic drugs,
completely noninvasively.</t>
        </is>
      </c>
      <c r="D248">
        <f>HYPERLINK("https://www.youtube.com/watch?v=tTufiinVoIc&amp;t=276s", "Go to time")</f>
        <v/>
      </c>
    </row>
    <row r="249">
      <c r="A249">
        <f>HYPERLINK("https://www.youtube.com/watch?v=L-FTI14OVrg", "Video")</f>
        <v/>
      </c>
      <c r="B249" t="inlineStr">
        <is>
          <t>4:49</t>
        </is>
      </c>
      <c r="C249" t="inlineStr">
        <is>
          <t>For years later, we saw
higher chronic pain, more hypertension</t>
        </is>
      </c>
      <c r="D249">
        <f>HYPERLINK("https://www.youtube.com/watch?v=L-FTI14OVrg&amp;t=289s", "Go to time")</f>
        <v/>
      </c>
    </row>
    <row r="250">
      <c r="A250">
        <f>HYPERLINK("https://www.youtube.com/watch?v=3CFyHtObLXk", "Video")</f>
        <v/>
      </c>
      <c r="B250" t="inlineStr">
        <is>
          <t>8:43</t>
        </is>
      </c>
      <c r="C250" t="inlineStr">
        <is>
          <t>Problems like housing solutions
for the chronically homeless</t>
        </is>
      </c>
      <c r="D250">
        <f>HYPERLINK("https://www.youtube.com/watch?v=3CFyHtObLXk&amp;t=523s", "Go to time")</f>
        <v/>
      </c>
    </row>
    <row r="251">
      <c r="A251">
        <f>HYPERLINK("https://www.youtube.com/watch?v=xEut3UavWfk", "Video")</f>
        <v/>
      </c>
      <c r="B251" t="inlineStr">
        <is>
          <t>14:48</t>
        </is>
      </c>
      <c r="C251" t="inlineStr">
        <is>
          <t>that chronicles the life
and times of your town.</t>
        </is>
      </c>
      <c r="D251">
        <f>HYPERLINK("https://www.youtube.com/watch?v=xEut3UavWfk&amp;t=888s", "Go to time")</f>
        <v/>
      </c>
    </row>
    <row r="252">
      <c r="A252">
        <f>HYPERLINK("https://www.youtube.com/watch?v=jFl9kFms7nA", "Video")</f>
        <v/>
      </c>
      <c r="B252" t="inlineStr">
        <is>
          <t>2:01</t>
        </is>
      </c>
      <c r="C252" t="inlineStr">
        <is>
          <t>But this mission took on a new meaning
when I became sick with a chronic illness.</t>
        </is>
      </c>
      <c r="D252">
        <f>HYPERLINK("https://www.youtube.com/watch?v=jFl9kFms7nA&amp;t=121s", "Go to time")</f>
        <v/>
      </c>
    </row>
    <row r="253">
      <c r="A253">
        <f>HYPERLINK("https://www.youtube.com/watch?v=jFl9kFms7nA", "Video")</f>
        <v/>
      </c>
      <c r="B253" t="inlineStr">
        <is>
          <t>6:43</t>
        </is>
      </c>
      <c r="C253" t="inlineStr">
        <is>
          <t>from people sick with different
chronic illnesses</t>
        </is>
      </c>
      <c r="D253">
        <f>HYPERLINK("https://www.youtube.com/watch?v=jFl9kFms7nA&amp;t=403s", "Go to time")</f>
        <v/>
      </c>
    </row>
    <row r="254">
      <c r="A254">
        <f>HYPERLINK("https://www.youtube.com/watch?v=jFl9kFms7nA", "Video")</f>
        <v/>
      </c>
      <c r="B254" t="inlineStr">
        <is>
          <t>9:33</t>
        </is>
      </c>
      <c r="C254" t="inlineStr">
        <is>
          <t>and improve the life of people
with chronic illnesses.</t>
        </is>
      </c>
      <c r="D254">
        <f>HYPERLINK("https://www.youtube.com/watch?v=jFl9kFms7nA&amp;t=573s", "Go to time")</f>
        <v/>
      </c>
    </row>
    <row r="255">
      <c r="A255">
        <f>HYPERLINK("https://www.youtube.com/watch?v=MyD0m7JXgjA", "Video")</f>
        <v/>
      </c>
      <c r="B255" t="inlineStr">
        <is>
          <t>1:36</t>
        </is>
      </c>
      <c r="C255" t="inlineStr">
        <is>
          <t>it might be the death of a loved one,
a chronic illness or a racist encounter.</t>
        </is>
      </c>
      <c r="D255">
        <f>HYPERLINK("https://www.youtube.com/watch?v=MyD0m7JXgjA&amp;t=96s", "Go to time")</f>
        <v/>
      </c>
    </row>
    <row r="256">
      <c r="A256">
        <f>HYPERLINK("https://www.youtube.com/watch?v=3hRxS_As6-s", "Video")</f>
        <v/>
      </c>
      <c r="B256" t="inlineStr">
        <is>
          <t>3:05</t>
        </is>
      </c>
      <c r="C256" t="inlineStr">
        <is>
          <t>will reset, but that you've been touched by
something chronic.</t>
        </is>
      </c>
      <c r="D256">
        <f>HYPERLINK("https://www.youtube.com/watch?v=3hRxS_As6-s&amp;t=185s", "Go to time")</f>
        <v/>
      </c>
    </row>
    <row r="257">
      <c r="A257">
        <f>HYPERLINK("https://www.youtube.com/watch?v=I6xuJu7gLe0", "Video")</f>
        <v/>
      </c>
      <c r="B257" t="inlineStr">
        <is>
          <t>5:18</t>
        </is>
      </c>
      <c r="C257" t="inlineStr">
        <is>
          <t>Reports from early Spanish chroniclers
contain several references</t>
        </is>
      </c>
      <c r="D257">
        <f>HYPERLINK("https://www.youtube.com/watch?v=I6xuJu7gLe0&amp;t=318s", "Go to time")</f>
        <v/>
      </c>
    </row>
    <row r="258">
      <c r="A258">
        <f>HYPERLINK("https://www.youtube.com/watch?v=oQ1FDFMdYjM", "Video")</f>
        <v/>
      </c>
      <c r="B258" t="inlineStr">
        <is>
          <t>13:04</t>
        </is>
      </c>
      <c r="C258" t="inlineStr">
        <is>
          <t>One day to account for a lifetime
of managing a chronic illness.</t>
        </is>
      </c>
      <c r="D258">
        <f>HYPERLINK("https://www.youtube.com/watch?v=oQ1FDFMdYjM&amp;t=784s", "Go to time")</f>
        <v/>
      </c>
    </row>
    <row r="259">
      <c r="A259">
        <f>HYPERLINK("https://www.youtube.com/watch?v=TS6lFDVR-3g", "Video")</f>
        <v/>
      </c>
      <c r="B259" t="inlineStr">
        <is>
          <t>4:06</t>
        </is>
      </c>
      <c r="C259" t="inlineStr">
        <is>
          <t>could be a product
of chronic sleep deprivation.</t>
        </is>
      </c>
      <c r="D259">
        <f>HYPERLINK("https://www.youtube.com/watch?v=TS6lFDVR-3g&amp;t=246s", "Go to time")</f>
        <v/>
      </c>
    </row>
    <row r="260">
      <c r="A260">
        <f>HYPERLINK("https://www.youtube.com/watch?v=TS6lFDVR-3g", "Video")</f>
        <v/>
      </c>
      <c r="B260" t="inlineStr">
        <is>
          <t>4:10</t>
        </is>
      </c>
      <c r="C260" t="inlineStr">
        <is>
          <t>For many teens
battling chronic sleep loss,</t>
        </is>
      </c>
      <c r="D260">
        <f>HYPERLINK("https://www.youtube.com/watch?v=TS6lFDVR-3g&amp;t=250s", "Go to time")</f>
        <v/>
      </c>
    </row>
    <row r="261">
      <c r="A261">
        <f>HYPERLINK("https://www.youtube.com/watch?v=jlhtTKPkg5M", "Video")</f>
        <v/>
      </c>
      <c r="B261" t="inlineStr">
        <is>
          <t>6:14</t>
        </is>
      </c>
      <c r="C261" t="inlineStr">
        <is>
          <t>but they live in a state
of chronic not-enoughness.</t>
        </is>
      </c>
      <c r="D261">
        <f>HYPERLINK("https://www.youtube.com/watch?v=jlhtTKPkg5M&amp;t=374s", "Go to time")</f>
        <v/>
      </c>
    </row>
    <row r="262">
      <c r="A262">
        <f>HYPERLINK("https://www.youtube.com/watch?v=jlhtTKPkg5M", "Video")</f>
        <v/>
      </c>
      <c r="B262" t="inlineStr">
        <is>
          <t>10:35</t>
        </is>
      </c>
      <c r="C262" t="inlineStr">
        <is>
          <t>as we watched our mom live in a state
of chronic not-enoughness.</t>
        </is>
      </c>
      <c r="D262">
        <f>HYPERLINK("https://www.youtube.com/watch?v=jlhtTKPkg5M&amp;t=635s", "Go to time")</f>
        <v/>
      </c>
    </row>
    <row r="263">
      <c r="A263">
        <f>HYPERLINK("https://www.youtube.com/watch?v=wLvGABoTV-s", "Video")</f>
        <v/>
      </c>
      <c r="B263" t="inlineStr">
        <is>
          <t>10:24</t>
        </is>
      </c>
      <c r="C263" t="inlineStr">
        <is>
          <t>working on chronic wasting disease in</t>
        </is>
      </c>
      <c r="D263">
        <f>HYPERLINK("https://www.youtube.com/watch?v=wLvGABoTV-s&amp;t=624s", "Go to time")</f>
        <v/>
      </c>
    </row>
    <row r="264">
      <c r="A264">
        <f>HYPERLINK("https://www.youtube.com/watch?v=wLvGABoTV-s", "Video")</f>
        <v/>
      </c>
      <c r="B264" t="inlineStr">
        <is>
          <t>10:26</t>
        </is>
      </c>
      <c r="C264" t="inlineStr">
        <is>
          <t>white tailed deer chronic wasting</t>
        </is>
      </c>
      <c r="D264">
        <f>HYPERLINK("https://www.youtube.com/watch?v=wLvGABoTV-s&amp;t=626s", "Go to time")</f>
        <v/>
      </c>
    </row>
    <row r="265">
      <c r="A265">
        <f>HYPERLINK("https://www.youtube.com/watch?v=lrUQn26zp_c", "Video")</f>
        <v/>
      </c>
      <c r="B265" t="inlineStr">
        <is>
          <t>1:59</t>
        </is>
      </c>
      <c r="C265" t="inlineStr">
        <is>
          <t>that are driven not
by the chronic wastefulness</t>
        </is>
      </c>
      <c r="D265">
        <f>HYPERLINK("https://www.youtube.com/watch?v=lrUQn26zp_c&amp;t=119s", "Go to time")</f>
        <v/>
      </c>
    </row>
    <row r="266">
      <c r="A266">
        <f>HYPERLINK("https://www.youtube.com/watch?v=aMkNASF9lwE", "Video")</f>
        <v/>
      </c>
      <c r="B266" t="inlineStr">
        <is>
          <t>1:57</t>
        </is>
      </c>
      <c r="C266" t="inlineStr">
        <is>
          <t>In Dubai, I chronicled injustices
and inequalities inflicted regularly</t>
        </is>
      </c>
      <c r="D266">
        <f>HYPERLINK("https://www.youtube.com/watch?v=aMkNASF9lwE&amp;t=117s", "Go to time")</f>
        <v/>
      </c>
    </row>
    <row r="267">
      <c r="A267">
        <f>HYPERLINK("https://www.youtube.com/watch?v=dO1LxQEoGLc", "Video")</f>
        <v/>
      </c>
      <c r="B267" t="inlineStr">
        <is>
          <t>5:46</t>
        </is>
      </c>
      <c r="C267" t="inlineStr">
        <is>
          <t>kidney disease and chronic
lung disease like COPD.</t>
        </is>
      </c>
      <c r="D267">
        <f>HYPERLINK("https://www.youtube.com/watch?v=dO1LxQEoGLc&amp;t=346s", "Go to time")</f>
        <v/>
      </c>
    </row>
    <row r="268">
      <c r="A268">
        <f>HYPERLINK("https://www.youtube.com/watch?v=7ErKuXByRto", "Video")</f>
        <v/>
      </c>
      <c r="B268" t="inlineStr">
        <is>
          <t>1:46</t>
        </is>
      </c>
      <c r="C268" t="inlineStr">
        <is>
          <t>More chronic and complex
than the pressures of COVID</t>
        </is>
      </c>
      <c r="D268">
        <f>HYPERLINK("https://www.youtube.com/watch?v=7ErKuXByRto&amp;t=106s", "Go to time")</f>
        <v/>
      </c>
    </row>
    <row r="269">
      <c r="A269">
        <f>HYPERLINK("https://www.youtube.com/watch?v=p-JeKjsRiVI", "Video")</f>
        <v/>
      </c>
      <c r="B269" t="inlineStr">
        <is>
          <t>5:34</t>
        </is>
      </c>
      <c r="C269" t="inlineStr">
        <is>
          <t>have been linked to trauma
and chronic stress.</t>
        </is>
      </c>
      <c r="D269">
        <f>HYPERLINK("https://www.youtube.com/watch?v=p-JeKjsRiVI&amp;t=334s", "Go to time")</f>
        <v/>
      </c>
    </row>
    <row r="270">
      <c r="A270">
        <f>HYPERLINK("https://www.youtube.com/watch?v=p-JeKjsRiVI", "Video")</f>
        <v/>
      </c>
      <c r="B270" t="inlineStr">
        <is>
          <t>8:39</t>
        </is>
      </c>
      <c r="C270" t="inlineStr">
        <is>
          <t>Our world is embroiled
in multiple chronic conflicts</t>
        </is>
      </c>
      <c r="D270">
        <f>HYPERLINK("https://www.youtube.com/watch?v=p-JeKjsRiVI&amp;t=519s", "Go to time")</f>
        <v/>
      </c>
    </row>
    <row r="271">
      <c r="A271">
        <f>HYPERLINK("https://www.youtube.com/watch?v=uoQYtNbSXAM", "Video")</f>
        <v/>
      </c>
      <c r="B271" t="inlineStr">
        <is>
          <t>9:36</t>
        </is>
      </c>
      <c r="C271" t="inlineStr">
        <is>
          <t>like we strive for
with any other chronic disease.</t>
        </is>
      </c>
      <c r="D271">
        <f>HYPERLINK("https://www.youtube.com/watch?v=uoQYtNbSXAM&amp;t=576s", "Go to time")</f>
        <v/>
      </c>
    </row>
    <row r="272">
      <c r="A272">
        <f>HYPERLINK("https://www.youtube.com/watch?v=kqItMybTKTo", "Video")</f>
        <v/>
      </c>
      <c r="B272" t="inlineStr">
        <is>
          <t>2:46</t>
        </is>
      </c>
      <c r="C272" t="inlineStr">
        <is>
          <t>whose chronic health
problems and depression</t>
        </is>
      </c>
      <c r="D272">
        <f>HYPERLINK("https://www.youtube.com/watch?v=kqItMybTKTo&amp;t=166s", "Go to time")</f>
        <v/>
      </c>
    </row>
    <row r="273">
      <c r="A273">
        <f>HYPERLINK("https://www.youtube.com/watch?v=a3zPgyvCiJI", "Video")</f>
        <v/>
      </c>
      <c r="B273" t="inlineStr">
        <is>
          <t>2:18</t>
        </is>
      </c>
      <c r="C273" t="inlineStr">
        <is>
          <t>our acute anguish
gave way to chronic languish.</t>
        </is>
      </c>
      <c r="D273">
        <f>HYPERLINK("https://www.youtube.com/watch?v=a3zPgyvCiJI&amp;t=138s", "Go to time")</f>
        <v/>
      </c>
    </row>
    <row r="274">
      <c r="A274">
        <f>HYPERLINK("https://www.youtube.com/watch?v=G7PydoX_WNQ", "Video")</f>
        <v/>
      </c>
      <c r="B274" t="inlineStr">
        <is>
          <t>4:08</t>
        </is>
      </c>
      <c r="C274" t="inlineStr">
        <is>
          <t>that will treat chronic pain
and blindness using optogenetics.</t>
        </is>
      </c>
      <c r="D274">
        <f>HYPERLINK("https://www.youtube.com/watch?v=G7PydoX_WNQ&amp;t=248s", "Go to time")</f>
        <v/>
      </c>
    </row>
    <row r="275">
      <c r="A275">
        <f>HYPERLINK("https://www.youtube.com/watch?v=dcsrHfPDP2M", "Video")</f>
        <v/>
      </c>
      <c r="B275" t="inlineStr">
        <is>
          <t>0:50</t>
        </is>
      </c>
      <c r="C275" t="inlineStr">
        <is>
          <t>in areas that would have been
causing him chronic pain.</t>
        </is>
      </c>
      <c r="D275">
        <f>HYPERLINK("https://www.youtube.com/watch?v=dcsrHfPDP2M&amp;t=50s", "Go to time")</f>
        <v/>
      </c>
    </row>
    <row r="276">
      <c r="A276">
        <f>HYPERLINK("https://www.youtube.com/watch?v=dcsrHfPDP2M", "Video")</f>
        <v/>
      </c>
      <c r="B276" t="inlineStr">
        <is>
          <t>1:00</t>
        </is>
      </c>
      <c r="C276" t="inlineStr">
        <is>
          <t>to alleviate symptoms of chronic illness.</t>
        </is>
      </c>
      <c r="D276">
        <f>HYPERLINK("https://www.youtube.com/watch?v=dcsrHfPDP2M&amp;t=60s", "Go to time")</f>
        <v/>
      </c>
    </row>
    <row r="277">
      <c r="A277">
        <f>HYPERLINK("https://www.youtube.com/watch?v=g7LICU-v_TM", "Video")</f>
        <v/>
      </c>
      <c r="B277" t="inlineStr">
        <is>
          <t>1:00</t>
        </is>
      </c>
      <c r="C277" t="inlineStr">
        <is>
          <t>was actually prompted
by having a chronic illness.</t>
        </is>
      </c>
      <c r="D277">
        <f>HYPERLINK("https://www.youtube.com/watch?v=g7LICU-v_TM&amp;t=60s", "Go to time")</f>
        <v/>
      </c>
    </row>
    <row r="278">
      <c r="A278">
        <f>HYPERLINK("https://www.youtube.com/watch?v=g7LICU-v_TM", "Video")</f>
        <v/>
      </c>
      <c r="B278" t="inlineStr">
        <is>
          <t>1:08</t>
        </is>
      </c>
      <c r="C278" t="inlineStr">
        <is>
          <t>having a chronic disease can be a reason
for employment discrimination,</t>
        </is>
      </c>
      <c r="D278">
        <f>HYPERLINK("https://www.youtube.com/watch?v=g7LICU-v_TM&amp;t=68s", "Go to time")</f>
        <v/>
      </c>
    </row>
    <row r="279">
      <c r="A279">
        <f>HYPERLINK("https://www.youtube.com/watch?v=jN-Atdqqpgw", "Video")</f>
        <v/>
      </c>
      <c r="B279" t="inlineStr">
        <is>
          <t>4:14</t>
        </is>
      </c>
      <c r="C279" t="inlineStr">
        <is>
          <t>that it causes about 13 percent
of chronic childhood asthma.</t>
        </is>
      </c>
      <c r="D279">
        <f>HYPERLINK("https://www.youtube.com/watch?v=jN-Atdqqpgw&amp;t=254s", "Go to time")</f>
        <v/>
      </c>
    </row>
    <row r="280">
      <c r="A280">
        <f>HYPERLINK("https://www.youtube.com/watch?v=sNQfoYm3WI0", "Video")</f>
        <v/>
      </c>
      <c r="B280" t="inlineStr">
        <is>
          <t>1:44</t>
        </is>
      </c>
      <c r="C280" t="inlineStr">
        <is>
          <t>It can cause chronic stress,</t>
        </is>
      </c>
      <c r="D280">
        <f>HYPERLINK("https://www.youtube.com/watch?v=sNQfoYm3WI0&amp;t=104s", "Go to time")</f>
        <v/>
      </c>
    </row>
    <row r="281">
      <c r="A281">
        <f>HYPERLINK("https://www.youtube.com/watch?v=sNQfoYm3WI0", "Video")</f>
        <v/>
      </c>
      <c r="B281" t="inlineStr">
        <is>
          <t>5:51</t>
        </is>
      </c>
      <c r="C281" t="inlineStr">
        <is>
          <t>Well, what about chronic noise,</t>
        </is>
      </c>
      <c r="D281">
        <f>HYPERLINK("https://www.youtube.com/watch?v=sNQfoYm3WI0&amp;t=351s", "Go to time")</f>
        <v/>
      </c>
    </row>
    <row r="282">
      <c r="A282">
        <f>HYPERLINK("https://www.youtube.com/watch?v=sNQfoYm3WI0", "Video")</f>
        <v/>
      </c>
      <c r="B282" t="inlineStr">
        <is>
          <t>6:19</t>
        </is>
      </c>
      <c r="C282" t="inlineStr">
        <is>
          <t>Chronic noise can affect
people too, of course.</t>
        </is>
      </c>
      <c r="D282">
        <f>HYPERLINK("https://www.youtube.com/watch?v=sNQfoYm3WI0&amp;t=379s", "Go to time")</f>
        <v/>
      </c>
    </row>
    <row r="283">
      <c r="A283">
        <f>HYPERLINK("https://www.youtube.com/watch?v=r-YXvkWLy-g", "Video")</f>
        <v/>
      </c>
      <c r="B283" t="inlineStr">
        <is>
          <t>1:25</t>
        </is>
      </c>
      <c r="C283" t="inlineStr">
        <is>
          <t>I came across the topic
of something called chronic wounds.</t>
        </is>
      </c>
      <c r="D283">
        <f>HYPERLINK("https://www.youtube.com/watch?v=r-YXvkWLy-g&amp;t=85s", "Go to time")</f>
        <v/>
      </c>
    </row>
    <row r="284">
      <c r="A284">
        <f>HYPERLINK("https://www.youtube.com/watch?v=r-YXvkWLy-g", "Video")</f>
        <v/>
      </c>
      <c r="B284" t="inlineStr">
        <is>
          <t>1:34</t>
        </is>
      </c>
      <c r="C284" t="inlineStr">
        <is>
          <t>that said that the number of people
in the United States with chronic wounds</t>
        </is>
      </c>
      <c r="D284">
        <f>HYPERLINK("https://www.youtube.com/watch?v=r-YXvkWLy-g&amp;t=94s", "Go to time")</f>
        <v/>
      </c>
    </row>
    <row r="285">
      <c r="A285">
        <f>HYPERLINK("https://www.youtube.com/watch?v=r-YXvkWLy-g", "Video")</f>
        <v/>
      </c>
      <c r="B285" t="inlineStr">
        <is>
          <t>1:51</t>
        </is>
      </c>
      <c r="C285" t="inlineStr">
        <is>
          <t>So what is a chronic wound?</t>
        </is>
      </c>
      <c r="D285">
        <f>HYPERLINK("https://www.youtube.com/watch?v=r-YXvkWLy-g&amp;t=111s", "Go to time")</f>
        <v/>
      </c>
    </row>
    <row r="286">
      <c r="A286">
        <f>HYPERLINK("https://www.youtube.com/watch?v=r-YXvkWLy-g", "Video")</f>
        <v/>
      </c>
      <c r="B286" t="inlineStr">
        <is>
          <t>1:53</t>
        </is>
      </c>
      <c r="C286" t="inlineStr">
        <is>
          <t>And why haven't I heard
about a 5K walk for chronic wounds,</t>
        </is>
      </c>
      <c r="D286">
        <f>HYPERLINK("https://www.youtube.com/watch?v=r-YXvkWLy-g&amp;t=113s", "Go to time")</f>
        <v/>
      </c>
    </row>
    <row r="287">
      <c r="A287">
        <f>HYPERLINK("https://www.youtube.com/watch?v=r-YXvkWLy-g", "Video")</f>
        <v/>
      </c>
      <c r="B287" t="inlineStr">
        <is>
          <t>1:57</t>
        </is>
      </c>
      <c r="C287" t="inlineStr">
        <is>
          <t>why haven't I even heard
about a chronic wound in general?</t>
        </is>
      </c>
      <c r="D287">
        <f>HYPERLINK("https://www.youtube.com/watch?v=r-YXvkWLy-g&amp;t=117s", "Go to time")</f>
        <v/>
      </c>
    </row>
    <row r="288">
      <c r="A288">
        <f>HYPERLINK("https://www.youtube.com/watch?v=r-YXvkWLy-g", "Video")</f>
        <v/>
      </c>
      <c r="B288" t="inlineStr">
        <is>
          <t>2:09</t>
        </is>
      </c>
      <c r="C288" t="inlineStr">
        <is>
          <t>a chronic wound is essentially
when someone gets a normal wound,</t>
        </is>
      </c>
      <c r="D288">
        <f>HYPERLINK("https://www.youtube.com/watch?v=r-YXvkWLy-g&amp;t=129s", "Go to time")</f>
        <v/>
      </c>
    </row>
    <row r="289">
      <c r="A289">
        <f>HYPERLINK("https://www.youtube.com/watch?v=r-YXvkWLy-g", "Video")</f>
        <v/>
      </c>
      <c r="B289" t="inlineStr">
        <is>
          <t>2:32</t>
        </is>
      </c>
      <c r="C289" t="inlineStr">
        <is>
          <t>50 billion dollars were spent worldwide
to treat chronic wounds.</t>
        </is>
      </c>
      <c r="D289">
        <f>HYPERLINK("https://www.youtube.com/watch?v=r-YXvkWLy-g&amp;t=152s", "Go to time")</f>
        <v/>
      </c>
    </row>
    <row r="290">
      <c r="A290">
        <f>HYPERLINK("https://www.youtube.com/watch?v=r-YXvkWLy-g", "Video")</f>
        <v/>
      </c>
      <c r="B290" t="inlineStr">
        <is>
          <t>2:43</t>
        </is>
      </c>
      <c r="C290" t="inlineStr">
        <is>
          <t>will get a chronic wound
at some point in their lifetime.</t>
        </is>
      </c>
      <c r="D290">
        <f>HYPERLINK("https://www.youtube.com/watch?v=r-YXvkWLy-g&amp;t=163s", "Go to time")</f>
        <v/>
      </c>
    </row>
    <row r="291">
      <c r="A291">
        <f>HYPERLINK("https://www.youtube.com/watch?v=r-YXvkWLy-g", "Video")</f>
        <v/>
      </c>
      <c r="B291" t="inlineStr">
        <is>
          <t>2:55</t>
        </is>
      </c>
      <c r="C291" t="inlineStr">
        <is>
          <t>and the stage of healing
that the chronic wound would be at.</t>
        </is>
      </c>
      <c r="D291">
        <f>HYPERLINK("https://www.youtube.com/watch?v=r-YXvkWLy-g&amp;t=175s", "Go to time")</f>
        <v/>
      </c>
    </row>
    <row r="292">
      <c r="A292">
        <f>HYPERLINK("https://www.youtube.com/watch?v=C6mNITMY7e0", "Video")</f>
        <v/>
      </c>
      <c r="B292" t="inlineStr">
        <is>
          <t>2:24</t>
        </is>
      </c>
      <c r="C292" t="inlineStr">
        <is>
          <t>who suffers from multiple
chronic conditions.</t>
        </is>
      </c>
      <c r="D292">
        <f>HYPERLINK("https://www.youtube.com/watch?v=C6mNITMY7e0&amp;t=144s", "Go to time")</f>
        <v/>
      </c>
    </row>
    <row r="293">
      <c r="A293">
        <f>HYPERLINK("https://www.youtube.com/watch?v=C6mNITMY7e0", "Video")</f>
        <v/>
      </c>
      <c r="B293" t="inlineStr">
        <is>
          <t>2:40</t>
        </is>
      </c>
      <c r="C293" t="inlineStr">
        <is>
          <t>and increased incidents
of long-term chronic care needs,</t>
        </is>
      </c>
      <c r="D293">
        <f>HYPERLINK("https://www.youtube.com/watch?v=C6mNITMY7e0&amp;t=160s", "Go to time")</f>
        <v/>
      </c>
    </row>
    <row r="294">
      <c r="A294">
        <f>HYPERLINK("https://www.youtube.com/watch?v=C6mNITMY7e0", "Video")</f>
        <v/>
      </c>
      <c r="B294" t="inlineStr">
        <is>
          <t>7:59</t>
        </is>
      </c>
      <c r="C294" t="inlineStr">
        <is>
          <t>increased incidence of cancer
and chronic conditions,</t>
        </is>
      </c>
      <c r="D294">
        <f>HYPERLINK("https://www.youtube.com/watch?v=C6mNITMY7e0&amp;t=479s", "Go to time")</f>
        <v/>
      </c>
    </row>
    <row r="295">
      <c r="A295">
        <f>HYPERLINK("https://www.youtube.com/watch?v=_vCIktrORFU", "Video")</f>
        <v/>
      </c>
      <c r="B295" t="inlineStr">
        <is>
          <t>0:40</t>
        </is>
      </c>
      <c r="C295" t="inlineStr">
        <is>
          <t>It's one I suffered a chronic case of,</t>
        </is>
      </c>
      <c r="D295">
        <f>HYPERLINK("https://www.youtube.com/watch?v=_vCIktrORFU&amp;t=40s", "Go to time")</f>
        <v/>
      </c>
    </row>
    <row r="296">
      <c r="A296">
        <f>HYPERLINK("https://www.youtube.com/watch?v=ZSEO3dpAs5w", "Video")</f>
        <v/>
      </c>
      <c r="B296" t="inlineStr">
        <is>
          <t>1:22</t>
        </is>
      </c>
      <c r="C296" t="inlineStr">
        <is>
          <t>The country has known chronic violence
since French colonial rule ended in 1960.</t>
        </is>
      </c>
      <c r="D296">
        <f>HYPERLINK("https://www.youtube.com/watch?v=ZSEO3dpAs5w&amp;t=82s", "Go to time")</f>
        <v/>
      </c>
    </row>
    <row r="297">
      <c r="A297">
        <f>HYPERLINK("https://www.youtube.com/watch?v=GFpciGYBELo", "Video")</f>
        <v/>
      </c>
      <c r="B297" t="inlineStr">
        <is>
          <t>17:26</t>
        </is>
      </c>
      <c r="C297" t="inlineStr">
        <is>
          <t>what is otherwise a chronic persistent</t>
        </is>
      </c>
      <c r="D297">
        <f>HYPERLINK("https://www.youtube.com/watch?v=GFpciGYBELo&amp;t=1046s", "Go to time")</f>
        <v/>
      </c>
    </row>
    <row r="298">
      <c r="A298">
        <f>HYPERLINK("https://www.youtube.com/watch?v=IStsehNAOL8", "Video")</f>
        <v/>
      </c>
      <c r="B298" t="inlineStr">
        <is>
          <t>4:30</t>
        </is>
      </c>
      <c r="C298" t="inlineStr">
        <is>
          <t>and that we stay in chronic
fight or flight mode,</t>
        </is>
      </c>
      <c r="D298">
        <f>HYPERLINK("https://www.youtube.com/watch?v=IStsehNAOL8&amp;t=270s", "Go to time")</f>
        <v/>
      </c>
    </row>
    <row r="299">
      <c r="A299">
        <f>HYPERLINK("https://www.youtube.com/watch?v=IStsehNAOL8", "Video")</f>
        <v/>
      </c>
      <c r="B299" t="inlineStr">
        <is>
          <t>4:35</t>
        </is>
      </c>
      <c r="C299" t="inlineStr">
        <is>
          <t>that our bodies have this chronic stress,</t>
        </is>
      </c>
      <c r="D299">
        <f>HYPERLINK("https://www.youtube.com/watch?v=IStsehNAOL8&amp;t=275s", "Go to time")</f>
        <v/>
      </c>
    </row>
    <row r="300">
      <c r="A300">
        <f>HYPERLINK("https://www.youtube.com/watch?v=IStsehNAOL8", "Video")</f>
        <v/>
      </c>
      <c r="B300" t="inlineStr">
        <is>
          <t>4:38</t>
        </is>
      </c>
      <c r="C300" t="inlineStr">
        <is>
          <t>chronic levels of inflammation</t>
        </is>
      </c>
      <c r="D300">
        <f>HYPERLINK("https://www.youtube.com/watch?v=IStsehNAOL8&amp;t=278s", "Go to time")</f>
        <v/>
      </c>
    </row>
    <row r="301">
      <c r="A301">
        <f>HYPERLINK("https://www.youtube.com/watch?v=IStsehNAOL8", "Video")</f>
        <v/>
      </c>
      <c r="B301" t="inlineStr">
        <is>
          <t>15:05</t>
        </is>
      </c>
      <c r="C301" t="inlineStr">
        <is>
          <t>this kind of decrease in chronic
inflammation and chronic stress.</t>
        </is>
      </c>
      <c r="D301">
        <f>HYPERLINK("https://www.youtube.com/watch?v=IStsehNAOL8&amp;t=905s", "Go to time")</f>
        <v/>
      </c>
    </row>
    <row r="302">
      <c r="A302">
        <f>HYPERLINK("https://www.youtube.com/watch?v=jc0tTOhRVe0", "Video")</f>
        <v/>
      </c>
      <c r="B302" t="inlineStr">
        <is>
          <t>5:17</t>
        </is>
      </c>
      <c r="C302" t="inlineStr">
        <is>
          <t>Step back if you're struggling
with chronic illness.</t>
        </is>
      </c>
      <c r="D302">
        <f>HYPERLINK("https://www.youtube.com/watch?v=jc0tTOhRVe0&amp;t=317s", "Go to time")</f>
        <v/>
      </c>
    </row>
    <row r="303">
      <c r="A303">
        <f>HYPERLINK("https://www.youtube.com/watch?v=bHgfcA6Vy24", "Video")</f>
        <v/>
      </c>
      <c r="B303" t="inlineStr">
        <is>
          <t>2:06</t>
        </is>
      </c>
      <c r="C303" t="inlineStr">
        <is>
          <t>because I had no experience
with chronic illness or disabilities.</t>
        </is>
      </c>
      <c r="D303">
        <f>HYPERLINK("https://www.youtube.com/watch?v=bHgfcA6Vy24&amp;t=126s", "Go to time")</f>
        <v/>
      </c>
    </row>
    <row r="304">
      <c r="A304">
        <f>HYPERLINK("https://www.youtube.com/watch?v=su4c2wwDteU", "Video")</f>
        <v/>
      </c>
      <c r="B304" t="inlineStr">
        <is>
          <t>0:48</t>
        </is>
      </c>
      <c r="C304" t="inlineStr">
        <is>
          <t>Chronic anxiety and context-based anxiety.</t>
        </is>
      </c>
      <c r="D304">
        <f>HYPERLINK("https://www.youtube.com/watch?v=su4c2wwDteU&amp;t=48s", "Go to time")</f>
        <v/>
      </c>
    </row>
    <row r="305">
      <c r="A305">
        <f>HYPERLINK("https://www.youtube.com/watch?v=su4c2wwDteU", "Video")</f>
        <v/>
      </c>
      <c r="B305" t="inlineStr">
        <is>
          <t>1:01</t>
        </is>
      </c>
      <c r="C305" t="inlineStr">
        <is>
          <t>is chronic anxiety.</t>
        </is>
      </c>
      <c r="D305">
        <f>HYPERLINK("https://www.youtube.com/watch?v=su4c2wwDteU&amp;t=61s", "Go to time")</f>
        <v/>
      </c>
    </row>
    <row r="306">
      <c r="A306">
        <f>HYPERLINK("https://www.youtube.com/watch?v=5LRhKegPCRY", "Video")</f>
        <v/>
      </c>
      <c r="B306" t="inlineStr">
        <is>
          <t>6:28</t>
        </is>
      </c>
      <c r="C306" t="inlineStr">
        <is>
          <t>and it's used to treat chronic pain
in HIV and cancer patients.</t>
        </is>
      </c>
      <c r="D306">
        <f>HYPERLINK("https://www.youtube.com/watch?v=5LRhKegPCRY&amp;t=388s", "Go to time")</f>
        <v/>
      </c>
    </row>
    <row r="307">
      <c r="A307">
        <f>HYPERLINK("https://www.youtube.com/watch?v=H-vvS1zonI0", "Video")</f>
        <v/>
      </c>
      <c r="B307" t="inlineStr">
        <is>
          <t>1:45</t>
        </is>
      </c>
      <c r="C307" t="inlineStr">
        <is>
          <t>And it's causing suffering and death
for many with chronic pain.</t>
        </is>
      </c>
      <c r="D307">
        <f>HYPERLINK("https://www.youtube.com/watch?v=H-vvS1zonI0&amp;t=105s", "Go to time")</f>
        <v/>
      </c>
    </row>
    <row r="308">
      <c r="A308">
        <f>HYPERLINK("https://www.youtube.com/watch?v=H-vvS1zonI0", "Video")</f>
        <v/>
      </c>
      <c r="B308" t="inlineStr">
        <is>
          <t>4:41</t>
        </is>
      </c>
      <c r="C308" t="inlineStr">
        <is>
          <t>with a variety of chronic pain conditions,</t>
        </is>
      </c>
      <c r="D308">
        <f>HYPERLINK("https://www.youtube.com/watch?v=H-vvS1zonI0&amp;t=281s", "Go to time")</f>
        <v/>
      </c>
    </row>
    <row r="309">
      <c r="A309">
        <f>HYPERLINK("https://www.youtube.com/watch?v=H-vvS1zonI0", "Video")</f>
        <v/>
      </c>
      <c r="B309" t="inlineStr">
        <is>
          <t>7:07</t>
        </is>
      </c>
      <c r="C309" t="inlineStr">
        <is>
          <t>and there's a hormonal influence
to a variety of chronic pain conditions.</t>
        </is>
      </c>
      <c r="D309">
        <f>HYPERLINK("https://www.youtube.com/watch?v=H-vvS1zonI0&amp;t=427s", "Go to time")</f>
        <v/>
      </c>
    </row>
    <row r="310">
      <c r="A310">
        <f>HYPERLINK("https://www.youtube.com/watch?v=H-vvS1zonI0", "Video")</f>
        <v/>
      </c>
      <c r="B310" t="inlineStr">
        <is>
          <t>7:12</t>
        </is>
      </c>
      <c r="C310" t="inlineStr">
        <is>
          <t>At puberty, rates of chronic pain
rise faster in girls than boys.</t>
        </is>
      </c>
      <c r="D310">
        <f>HYPERLINK("https://www.youtube.com/watch?v=H-vvS1zonI0&amp;t=432s", "Go to time")</f>
        <v/>
      </c>
    </row>
    <row r="311">
      <c r="A311">
        <f>HYPERLINK("https://www.youtube.com/watch?v=H-vvS1zonI0", "Video")</f>
        <v/>
      </c>
      <c r="B311" t="inlineStr">
        <is>
          <t>7:18</t>
        </is>
      </c>
      <c r="C311" t="inlineStr">
        <is>
          <t>sex differences in chronic pain
begin to disappear.</t>
        </is>
      </c>
      <c r="D311">
        <f>HYPERLINK("https://www.youtube.com/watch?v=H-vvS1zonI0&amp;t=438s", "Go to time")</f>
        <v/>
      </c>
    </row>
    <row r="312">
      <c r="A312">
        <f>HYPERLINK("https://www.youtube.com/watch?v=H-vvS1zonI0", "Video")</f>
        <v/>
      </c>
      <c r="B312" t="inlineStr">
        <is>
          <t>7:27</t>
        </is>
      </c>
      <c r="C312" t="inlineStr">
        <is>
          <t>and higher overall levels
of chronic pain than men.</t>
        </is>
      </c>
      <c r="D312">
        <f>HYPERLINK("https://www.youtube.com/watch?v=H-vvS1zonI0&amp;t=447s", "Go to time")</f>
        <v/>
      </c>
    </row>
    <row r="313">
      <c r="A313">
        <f>HYPERLINK("https://www.youtube.com/watch?v=H-vvS1zonI0", "Video")</f>
        <v/>
      </c>
      <c r="B313" t="inlineStr">
        <is>
          <t>7:31</t>
        </is>
      </c>
      <c r="C313" t="inlineStr">
        <is>
          <t>Yet the majority of studies
on the treatment of chronic pain</t>
        </is>
      </c>
      <c r="D313">
        <f>HYPERLINK("https://www.youtube.com/watch?v=H-vvS1zonI0&amp;t=451s", "Go to time")</f>
        <v/>
      </c>
    </row>
    <row r="314">
      <c r="A314">
        <f>HYPERLINK("https://www.youtube.com/watch?v=H-vvS1zonI0", "Video")</f>
        <v/>
      </c>
      <c r="B314" t="inlineStr">
        <is>
          <t>9:27</t>
        </is>
      </c>
      <c r="C314" t="inlineStr">
        <is>
          <t>that I would suffer
from chronic pain myself.</t>
        </is>
      </c>
      <c r="D314">
        <f>HYPERLINK("https://www.youtube.com/watch?v=H-vvS1zonI0&amp;t=567s", "Go to time")</f>
        <v/>
      </c>
    </row>
    <row r="315">
      <c r="A315">
        <f>HYPERLINK("https://www.youtube.com/watch?v=H-vvS1zonI0", "Video")</f>
        <v/>
      </c>
      <c r="B315" t="inlineStr">
        <is>
          <t>10:06</t>
        </is>
      </c>
      <c r="C315" t="inlineStr">
        <is>
          <t>my passion for other people
with chronic pain grew stronger.</t>
        </is>
      </c>
      <c r="D315">
        <f>HYPERLINK("https://www.youtube.com/watch?v=H-vvS1zonI0&amp;t=606s", "Go to time")</f>
        <v/>
      </c>
    </row>
    <row r="316">
      <c r="A316">
        <f>HYPERLINK("https://www.youtube.com/watch?v=H-vvS1zonI0", "Video")</f>
        <v/>
      </c>
      <c r="B316" t="inlineStr">
        <is>
          <t>12:36</t>
        </is>
      </c>
      <c r="C316" t="inlineStr">
        <is>
          <t>And to all of you out there
who are suffering with chronic pain,</t>
        </is>
      </c>
      <c r="D316">
        <f>HYPERLINK("https://www.youtube.com/watch?v=H-vvS1zonI0&amp;t=756s", "Go to time")</f>
        <v/>
      </c>
    </row>
    <row r="317">
      <c r="A317">
        <f>HYPERLINK("https://www.youtube.com/watch?v=p-Yd4PdmYzg", "Video")</f>
        <v/>
      </c>
      <c r="B317" t="inlineStr">
        <is>
          <t>8:29</t>
        </is>
      </c>
      <c r="C317" t="inlineStr">
        <is>
          <t>any other complex chronic disease.</t>
        </is>
      </c>
      <c r="D317">
        <f>HYPERLINK("https://www.youtube.com/watch?v=p-Yd4PdmYzg&amp;t=509s", "Go to time")</f>
        <v/>
      </c>
    </row>
    <row r="318">
      <c r="A318">
        <f>HYPERLINK("https://www.youtube.com/watch?v=p-Yd4PdmYzg", "Video")</f>
        <v/>
      </c>
      <c r="B318" t="inlineStr">
        <is>
          <t>10:11</t>
        </is>
      </c>
      <c r="C318" t="inlineStr">
        <is>
          <t>Understanding obesity as the complex
chronic disease that it is,</t>
        </is>
      </c>
      <c r="D318">
        <f>HYPERLINK("https://www.youtube.com/watch?v=p-Yd4PdmYzg&amp;t=611s", "Go to time")</f>
        <v/>
      </c>
    </row>
    <row r="319">
      <c r="A319">
        <f>HYPERLINK("https://www.youtube.com/watch?v=r2gsj0EEE3I", "Video")</f>
        <v/>
      </c>
      <c r="B319" t="inlineStr">
        <is>
          <t>4:02</t>
        </is>
      </c>
      <c r="C319" t="inlineStr">
        <is>
          <t>we have such glorious chronicles
to the human experience</t>
        </is>
      </c>
      <c r="D319">
        <f>HYPERLINK("https://www.youtube.com/watch?v=r2gsj0EEE3I&amp;t=242s", "Go to time")</f>
        <v/>
      </c>
    </row>
    <row r="320">
      <c r="A320">
        <f>HYPERLINK("https://www.youtube.com/watch?v=j-SqQDPGW2k", "Video")</f>
        <v/>
      </c>
      <c r="B320" t="inlineStr">
        <is>
          <t>3:19</t>
        </is>
      </c>
      <c r="C320" t="inlineStr">
        <is>
          <t>Once it's developed, it's chronic,</t>
        </is>
      </c>
      <c r="D320">
        <f>HYPERLINK("https://www.youtube.com/watch?v=j-SqQDPGW2k&amp;t=199s", "Go to time")</f>
        <v/>
      </c>
    </row>
    <row r="321">
      <c r="A321">
        <f>HYPERLINK("https://www.youtube.com/watch?v=j-SqQDPGW2k", "Video")</f>
        <v/>
      </c>
      <c r="B321" t="inlineStr">
        <is>
          <t>15:35</t>
        </is>
      </c>
      <c r="C321" t="inlineStr">
        <is>
          <t>and since they are chronic,</t>
        </is>
      </c>
      <c r="D321">
        <f>HYPERLINK("https://www.youtube.com/watch?v=j-SqQDPGW2k&amp;t=935s", "Go to time")</f>
        <v/>
      </c>
    </row>
    <row r="322">
      <c r="A322">
        <f>HYPERLINK("https://www.youtube.com/watch?v=XXllBMHeKJE", "Video")</f>
        <v/>
      </c>
      <c r="B322" t="inlineStr">
        <is>
          <t>2:24</t>
        </is>
      </c>
      <c r="C322" t="inlineStr">
        <is>
          <t>of chronic disease,</t>
        </is>
      </c>
      <c r="D322">
        <f>HYPERLINK("https://www.youtube.com/watch?v=XXllBMHeKJE&amp;t=144s", "Go to time")</f>
        <v/>
      </c>
    </row>
    <row r="323">
      <c r="A323">
        <f>HYPERLINK("https://www.youtube.com/watch?v=zamvnyBB-SU", "Video")</f>
        <v/>
      </c>
      <c r="B323" t="inlineStr">
        <is>
          <t>3:54</t>
        </is>
      </c>
      <c r="C323" t="inlineStr">
        <is>
          <t>And that's mainly for those patients
who suffer from chronic diseases.</t>
        </is>
      </c>
      <c r="D323">
        <f>HYPERLINK("https://www.youtube.com/watch?v=zamvnyBB-SU&amp;t=234s", "Go to time")</f>
        <v/>
      </c>
    </row>
    <row r="324">
      <c r="A324">
        <f>HYPERLINK("https://www.youtube.com/watch?v=wMt0K-AbpCU", "Video")</f>
        <v/>
      </c>
      <c r="B324" t="inlineStr">
        <is>
          <t>8:19</t>
        </is>
      </c>
      <c r="C324" t="inlineStr">
        <is>
          <t>Higher rates of chronic pain,
autoimmune disorders, disordered eating,</t>
        </is>
      </c>
      <c r="D324">
        <f>HYPERLINK("https://www.youtube.com/watch?v=wMt0K-AbpCU&amp;t=499s", "Go to time")</f>
        <v/>
      </c>
    </row>
    <row r="325">
      <c r="A325">
        <f>HYPERLINK("https://www.youtube.com/watch?v=hfznpykprP0", "Video")</f>
        <v/>
      </c>
      <c r="B325" t="inlineStr">
        <is>
          <t>13:44</t>
        </is>
      </c>
      <c r="C325" t="inlineStr">
        <is>
          <t>that the great Berber chronicler,
Ibn Battuta, wrote,</t>
        </is>
      </c>
      <c r="D325">
        <f>HYPERLINK("https://www.youtube.com/watch?v=hfznpykprP0&amp;t=824s", "Go to time")</f>
        <v/>
      </c>
    </row>
    <row r="326">
      <c r="A326">
        <f>HYPERLINK("https://www.youtube.com/watch?v=iB4MS1hsWXU", "Video")</f>
        <v/>
      </c>
      <c r="B326" t="inlineStr">
        <is>
          <t>3:09</t>
        </is>
      </c>
      <c r="C326" t="inlineStr">
        <is>
          <t>Thirty-five percent of Americans
over 45 are chronically lonely.</t>
        </is>
      </c>
      <c r="D326">
        <f>HYPERLINK("https://www.youtube.com/watch?v=iB4MS1hsWXU&amp;t=189s", "Go to time")</f>
        <v/>
      </c>
    </row>
    <row r="327">
      <c r="A327">
        <f>HYPERLINK("https://www.youtube.com/watch?v=w7yXjle9XAk", "Video")</f>
        <v/>
      </c>
      <c r="B327" t="inlineStr">
        <is>
          <t>11:01</t>
        </is>
      </c>
      <c r="C327" t="inlineStr">
        <is>
          <t>so that they can better control
chronic diseases like gout,</t>
        </is>
      </c>
      <c r="D327">
        <f>HYPERLINK("https://www.youtube.com/watch?v=w7yXjle9XAk&amp;t=661s", "Go to time")</f>
        <v/>
      </c>
    </row>
    <row r="328">
      <c r="A328">
        <f>HYPERLINK("https://www.youtube.com/watch?v=5nys6iebjHw", "Video")</f>
        <v/>
      </c>
      <c r="B328" t="inlineStr">
        <is>
          <t>0:39</t>
        </is>
      </c>
      <c r="C328" t="inlineStr">
        <is>
          <t>and Keta was one of the 17
chronically homeless individuals</t>
        </is>
      </c>
      <c r="D328">
        <f>HYPERLINK("https://www.youtube.com/watch?v=5nys6iebjHw&amp;t=39s", "Go to time")</f>
        <v/>
      </c>
    </row>
    <row r="329">
      <c r="A329">
        <f>HYPERLINK("https://www.youtube.com/watch?v=5nys6iebjHw", "Video")</f>
        <v/>
      </c>
      <c r="B329" t="inlineStr">
        <is>
          <t>1:43</t>
        </is>
      </c>
      <c r="C329" t="inlineStr">
        <is>
          <t>and those that are chronically homeless,</t>
        </is>
      </c>
      <c r="D329">
        <f>HYPERLINK("https://www.youtube.com/watch?v=5nys6iebjHw&amp;t=103s", "Go to time")</f>
        <v/>
      </c>
    </row>
    <row r="330">
      <c r="A330">
        <f>HYPERLINK("https://www.youtube.com/watch?v=5nys6iebjHw", "Video")</f>
        <v/>
      </c>
      <c r="B330" t="inlineStr">
        <is>
          <t>1:47</t>
        </is>
      </c>
      <c r="C330" t="inlineStr">
        <is>
          <t>Chronic homelessness is defined
as an unaccompanied adult</t>
        </is>
      </c>
      <c r="D330">
        <f>HYPERLINK("https://www.youtube.com/watch?v=5nys6iebjHw&amp;t=107s", "Go to time")</f>
        <v/>
      </c>
    </row>
    <row r="331">
      <c r="A331">
        <f>HYPERLINK("https://www.youtube.com/watch?v=5nys6iebjHw", "Video")</f>
        <v/>
      </c>
      <c r="B331" t="inlineStr">
        <is>
          <t>2:43</t>
        </is>
      </c>
      <c r="C331" t="inlineStr">
        <is>
          <t>to develop a plan to end
chronic homelessness</t>
        </is>
      </c>
      <c r="D331">
        <f>HYPERLINK("https://www.youtube.com/watch?v=5nys6iebjHw&amp;t=163s", "Go to time")</f>
        <v/>
      </c>
    </row>
    <row r="332">
      <c r="A332">
        <f>HYPERLINK("https://www.youtube.com/watch?v=5nys6iebjHw", "Video")</f>
        <v/>
      </c>
      <c r="B332" t="inlineStr">
        <is>
          <t>3:00</t>
        </is>
      </c>
      <c r="C332" t="inlineStr">
        <is>
          <t>we reported a reduction
in our chronic homeless population</t>
        </is>
      </c>
      <c r="D332">
        <f>HYPERLINK("https://www.youtube.com/watch?v=5nys6iebjHw&amp;t=180s", "Go to time")</f>
        <v/>
      </c>
    </row>
    <row r="333">
      <c r="A333">
        <f>HYPERLINK("https://www.youtube.com/watch?v=5nys6iebjHw", "Video")</f>
        <v/>
      </c>
      <c r="B333" t="inlineStr">
        <is>
          <t>5:06</t>
        </is>
      </c>
      <c r="C333" t="inlineStr">
        <is>
          <t>to end chronic homelessness</t>
        </is>
      </c>
      <c r="D333">
        <f>HYPERLINK("https://www.youtube.com/watch?v=5nys6iebjHw&amp;t=306s", "Go to time")</f>
        <v/>
      </c>
    </row>
    <row r="334">
      <c r="A334">
        <f>HYPERLINK("https://www.youtube.com/watch?v=5nys6iebjHw", "Video")</f>
        <v/>
      </c>
      <c r="B334" t="inlineStr">
        <is>
          <t>7:18</t>
        </is>
      </c>
      <c r="C334" t="inlineStr">
        <is>
          <t>that could end chronic homelessness,</t>
        </is>
      </c>
      <c r="D334">
        <f>HYPERLINK("https://www.youtube.com/watch?v=5nys6iebjHw&amp;t=438s", "Go to time")</f>
        <v/>
      </c>
    </row>
    <row r="335">
      <c r="A335">
        <f>HYPERLINK("https://www.youtube.com/watch?v=5nys6iebjHw", "Video")</f>
        <v/>
      </c>
      <c r="B335" t="inlineStr">
        <is>
          <t>7:58</t>
        </is>
      </c>
      <c r="C335" t="inlineStr">
        <is>
          <t>But they had concerns about having
100 chronically homeless people</t>
        </is>
      </c>
      <c r="D335">
        <f>HYPERLINK("https://www.youtube.com/watch?v=5nys6iebjHw&amp;t=478s", "Go to time")</f>
        <v/>
      </c>
    </row>
    <row r="336">
      <c r="A336">
        <f>HYPERLINK("https://www.youtube.com/watch?v=5nys6iebjHw", "Video")</f>
        <v/>
      </c>
      <c r="B336" t="inlineStr">
        <is>
          <t>8:53</t>
        </is>
      </c>
      <c r="C336" t="inlineStr">
        <is>
          <t>difficult, chronically homeless
people we could find,</t>
        </is>
      </c>
      <c r="D336">
        <f>HYPERLINK("https://www.youtube.com/watch?v=5nys6iebjHw&amp;t=533s", "Go to time")</f>
        <v/>
      </c>
    </row>
    <row r="337">
      <c r="A337">
        <f>HYPERLINK("https://www.youtube.com/watch?v=5nys6iebjHw", "Video")</f>
        <v/>
      </c>
      <c r="B337" t="inlineStr">
        <is>
          <t>9:39</t>
        </is>
      </c>
      <c r="C337" t="inlineStr">
        <is>
          <t>leading to the reduction of our statewide
chronic homeless population</t>
        </is>
      </c>
      <c r="D337">
        <f>HYPERLINK("https://www.youtube.com/watch?v=5nys6iebjHw&amp;t=579s", "Go to time")</f>
        <v/>
      </c>
    </row>
    <row r="338">
      <c r="A338">
        <f>HYPERLINK("https://www.youtube.com/watch?v=PJLT0cAPNfs", "Video")</f>
        <v/>
      </c>
      <c r="B338" t="inlineStr">
        <is>
          <t>8:30</t>
        </is>
      </c>
      <c r="C338" t="inlineStr">
        <is>
          <t>to design new therapeutic candidates
for conditions such as chronic pain,</t>
        </is>
      </c>
      <c r="D338">
        <f>HYPERLINK("https://www.youtube.com/watch?v=PJLT0cAPNfs&amp;t=510s", "Go to time")</f>
        <v/>
      </c>
    </row>
    <row r="339">
      <c r="A339">
        <f>HYPERLINK("https://www.youtube.com/watch?v=t0Cr64zCc38", "Video")</f>
        <v/>
      </c>
      <c r="B339" t="inlineStr">
        <is>
          <t>10:33</t>
        </is>
      </c>
      <c r="C339" t="inlineStr">
        <is>
          <t>and chronic mental health
and substance abuse issues,</t>
        </is>
      </c>
      <c r="D339">
        <f>HYPERLINK("https://www.youtube.com/watch?v=t0Cr64zCc38&amp;t=633s", "Go to time")</f>
        <v/>
      </c>
    </row>
    <row r="340">
      <c r="A340">
        <f>HYPERLINK("https://www.youtube.com/watch?v=PrJAX-iQ-O4", "Video")</f>
        <v/>
      </c>
      <c r="B340" t="inlineStr">
        <is>
          <t>6:47</t>
        </is>
      </c>
      <c r="C340" t="inlineStr">
        <is>
          <t>Good thing, because most of our stressors
are what are called "chronic stressors,"</t>
        </is>
      </c>
      <c r="D340">
        <f>HYPERLINK("https://www.youtube.com/watch?v=PrJAX-iQ-O4&amp;t=407s", "Go to time")</f>
        <v/>
      </c>
    </row>
    <row r="341">
      <c r="A341">
        <f>HYPERLINK("https://www.youtube.com/watch?v=xlLXXdU0FBk", "Video")</f>
        <v/>
      </c>
      <c r="B341" t="inlineStr">
        <is>
          <t>1:20</t>
        </is>
      </c>
      <c r="C341" t="inlineStr">
        <is>
          <t>chronicle the lives of women
and people of color.</t>
        </is>
      </c>
      <c r="D341">
        <f>HYPERLINK("https://www.youtube.com/watch?v=xlLXXdU0FBk&amp;t=80s", "Go to time")</f>
        <v/>
      </c>
    </row>
    <row r="342">
      <c r="A342">
        <f>HYPERLINK("https://www.youtube.com/watch?v=Tob_DDLXImM", "Video")</f>
        <v/>
      </c>
      <c r="B342" t="inlineStr">
        <is>
          <t>20:21</t>
        </is>
      </c>
      <c r="C342" t="inlineStr">
        <is>
          <t>chronic and everything in between</t>
        </is>
      </c>
      <c r="D342">
        <f>HYPERLINK("https://www.youtube.com/watch?v=Tob_DDLXImM&amp;t=1221s", "Go to time")</f>
        <v/>
      </c>
    </row>
    <row r="343">
      <c r="A343">
        <f>HYPERLINK("https://www.youtube.com/watch?v=Tob_DDLXImM", "Video")</f>
        <v/>
      </c>
      <c r="B343" t="inlineStr">
        <is>
          <t>35:37</t>
        </is>
      </c>
      <c r="C343" t="inlineStr">
        <is>
          <t>chronic ongoing onslaught that we've</t>
        </is>
      </c>
      <c r="D343">
        <f>HYPERLINK("https://www.youtube.com/watch?v=Tob_DDLXImM&amp;t=2137s", "Go to time")</f>
        <v/>
      </c>
    </row>
    <row r="344">
      <c r="A344">
        <f>HYPERLINK("https://www.youtube.com/watch?v=Tob_DDLXImM", "Video")</f>
        <v/>
      </c>
      <c r="B344" t="inlineStr">
        <is>
          <t>38:47</t>
        </is>
      </c>
      <c r="C344" t="inlineStr">
        <is>
          <t>burnout. I'm chronically engaged in my</t>
        </is>
      </c>
      <c r="D344">
        <f>HYPERLINK("https://www.youtube.com/watch?v=Tob_DDLXImM&amp;t=2327s", "Go to time")</f>
        <v/>
      </c>
    </row>
    <row r="345">
      <c r="A345">
        <f>HYPERLINK("https://www.youtube.com/watch?v=g80SezdX9WY", "Video")</f>
        <v/>
      </c>
      <c r="B345" t="inlineStr">
        <is>
          <t>0:47</t>
        </is>
      </c>
      <c r="C345" t="inlineStr">
        <is>
          <t>chroniclers of our time they both tell</t>
        </is>
      </c>
      <c r="D345">
        <f>HYPERLINK("https://www.youtube.com/watch?v=g80SezdX9WY&amp;t=47s", "Go to time")</f>
        <v/>
      </c>
    </row>
    <row r="346">
      <c r="A346">
        <f>HYPERLINK("https://www.youtube.com/watch?v=q3_AS6GM2Cs", "Video")</f>
        <v/>
      </c>
      <c r="B346" t="inlineStr">
        <is>
          <t>2:42</t>
        </is>
      </c>
      <c r="C346" t="inlineStr">
        <is>
          <t>I had chronic pain, chronic fatigue,</t>
        </is>
      </c>
      <c r="D346">
        <f>HYPERLINK("https://www.youtube.com/watch?v=q3_AS6GM2Cs&amp;t=162s", "Go to time")</f>
        <v/>
      </c>
    </row>
    <row r="347">
      <c r="A347">
        <f>HYPERLINK("https://www.youtube.com/watch?v=8NkTDzWAX3w", "Video")</f>
        <v/>
      </c>
      <c r="B347" t="inlineStr">
        <is>
          <t>1:47</t>
        </is>
      </c>
      <c r="C347" t="inlineStr">
        <is>
          <t>Trillions of cells are working
in synchronicity</t>
        </is>
      </c>
      <c r="D347">
        <f>HYPERLINK("https://www.youtube.com/watch?v=8NkTDzWAX3w&amp;t=107s", "Go to time")</f>
        <v/>
      </c>
    </row>
    <row r="348">
      <c r="A348">
        <f>HYPERLINK("https://www.youtube.com/watch?v=eJ_0x197H30", "Video")</f>
        <v/>
      </c>
      <c r="B348" t="inlineStr">
        <is>
          <t>3:27</t>
        </is>
      </c>
      <c r="C348" t="inlineStr">
        <is>
          <t>Although these tissues are complex
and chronically inflamed,</t>
        </is>
      </c>
      <c r="D348">
        <f>HYPERLINK("https://www.youtube.com/watch?v=eJ_0x197H30&amp;t=207s", "Go to time")</f>
        <v/>
      </c>
    </row>
    <row r="349">
      <c r="A349">
        <f>HYPERLINK("https://www.youtube.com/watch?v=Cxm1JbeG2tI", "Video")</f>
        <v/>
      </c>
      <c r="B349" t="inlineStr">
        <is>
          <t>5:30</t>
        </is>
      </c>
      <c r="C349" t="inlineStr">
        <is>
          <t>But he doesn't have the time
to manage this chronic condition.</t>
        </is>
      </c>
      <c r="D349">
        <f>HYPERLINK("https://www.youtube.com/watch?v=Cxm1JbeG2tI&amp;t=330s", "Go to time")</f>
        <v/>
      </c>
    </row>
    <row r="350">
      <c r="A350">
        <f>HYPERLINK("https://www.youtube.com/watch?v=Sv5QitqbxJw", "Video")</f>
        <v/>
      </c>
      <c r="B350" t="inlineStr">
        <is>
          <t>1:37</t>
        </is>
      </c>
      <c r="C350" t="inlineStr">
        <is>
          <t>And a quarter of our cities
have chronic water shortages --</t>
        </is>
      </c>
      <c r="D350">
        <f>HYPERLINK("https://www.youtube.com/watch?v=Sv5QitqbxJw&amp;t=97s", "Go to time")</f>
        <v/>
      </c>
    </row>
    <row r="351">
      <c r="A351">
        <f>HYPERLINK("https://www.youtube.com/watch?v=Z7v8x69AtwY", "Video")</f>
        <v/>
      </c>
      <c r="B351" t="inlineStr">
        <is>
          <t>5:37</t>
        </is>
      </c>
      <c r="C351" t="inlineStr">
        <is>
          <t>and over half of them
endure chronic conditions</t>
        </is>
      </c>
      <c r="D351">
        <f>HYPERLINK("https://www.youtube.com/watch?v=Z7v8x69AtwY&amp;t=337s", "Go to time")</f>
        <v/>
      </c>
    </row>
    <row r="352">
      <c r="A352">
        <f>HYPERLINK("https://www.youtube.com/watch?v=XguYZXUChhY", "Video")</f>
        <v/>
      </c>
      <c r="B352" t="inlineStr">
        <is>
          <t>7:40</t>
        </is>
      </c>
      <c r="C352" t="inlineStr">
        <is>
          <t>and dictionaries are the documents
that chronicle that language use.</t>
        </is>
      </c>
      <c r="D352">
        <f>HYPERLINK("https://www.youtube.com/watch?v=XguYZXUChhY&amp;t=460s", "Go to time")</f>
        <v/>
      </c>
    </row>
    <row r="353">
      <c r="A353">
        <f>HYPERLINK("https://www.youtube.com/watch?v=5jnPjkdBlUE", "Video")</f>
        <v/>
      </c>
      <c r="B353" t="inlineStr">
        <is>
          <t>7:26</t>
        </is>
      </c>
      <c r="C353" t="inlineStr">
        <is>
          <t>She said, "Andy, this is just
like any chronic physical illness.</t>
        </is>
      </c>
      <c r="D353">
        <f>HYPERLINK("https://www.youtube.com/watch?v=5jnPjkdBlUE&amp;t=446s", "Go to time")</f>
        <v/>
      </c>
    </row>
    <row r="354">
      <c r="A354">
        <f>HYPERLINK("https://www.youtube.com/watch?v=bqQJv4bvrPI", "Video")</f>
        <v/>
      </c>
      <c r="B354" t="inlineStr">
        <is>
          <t>5:36</t>
        </is>
      </c>
      <c r="C354" t="inlineStr">
        <is>
          <t>with the task of chronically
battling bias.</t>
        </is>
      </c>
      <c r="D354">
        <f>HYPERLINK("https://www.youtube.com/watch?v=bqQJv4bvrPI&amp;t=336s", "Go to time")</f>
        <v/>
      </c>
    </row>
    <row r="355">
      <c r="A355">
        <f>HYPERLINK("https://www.youtube.com/watch?v=WFP9IbXYM1k", "Video")</f>
        <v/>
      </c>
      <c r="B355" t="inlineStr">
        <is>
          <t>0:40</t>
        </is>
      </c>
      <c r="C355" t="inlineStr">
        <is>
          <t>Many of them had multiple
chronic illnesses,</t>
        </is>
      </c>
      <c r="D355">
        <f>HYPERLINK("https://www.youtube.com/watch?v=WFP9IbXYM1k&amp;t=40s", "Go to time")</f>
        <v/>
      </c>
    </row>
    <row r="356">
      <c r="A356">
        <f>HYPERLINK("https://www.youtube.com/watch?v=n3ZbjsS4TCc", "Video")</f>
        <v/>
      </c>
      <c r="B356" t="inlineStr">
        <is>
          <t>11:06</t>
        </is>
      </c>
      <c r="C356" t="inlineStr">
        <is>
          <t>we housed 4,700 chronically
homeless persons</t>
        </is>
      </c>
      <c r="D356">
        <f>HYPERLINK("https://www.youtube.com/watch?v=n3ZbjsS4TCc&amp;t=666s", "Go to time")</f>
        <v/>
      </c>
    </row>
    <row r="357">
      <c r="A357">
        <f>HYPERLINK("https://www.youtube.com/watch?v=tt2xKhTHZQs", "Video")</f>
        <v/>
      </c>
      <c r="B357" t="inlineStr">
        <is>
          <t>3:01</t>
        </is>
      </c>
      <c r="C357" t="inlineStr">
        <is>
          <t>Depression and PTSD are chronic,
often lifelong, clinical diseases.</t>
        </is>
      </c>
      <c r="D357">
        <f>HYPERLINK("https://www.youtube.com/watch?v=tt2xKhTHZQs&amp;t=181s", "Go to time")</f>
        <v/>
      </c>
    </row>
    <row r="358">
      <c r="A358">
        <f>HYPERLINK("https://www.youtube.com/watch?v=5g8V23poB9Q", "Video")</f>
        <v/>
      </c>
      <c r="B358" t="inlineStr">
        <is>
          <t>12:13</t>
        </is>
      </c>
      <c r="C358" t="inlineStr">
        <is>
          <t>So we’re chronically underinvesting
in education and health care</t>
        </is>
      </c>
      <c r="D358">
        <f>HYPERLINK("https://www.youtube.com/watch?v=5g8V23poB9Q&amp;t=733s", "Go to time")</f>
        <v/>
      </c>
    </row>
    <row r="359">
      <c r="A359">
        <f>HYPERLINK("https://www.youtube.com/watch?v=aQsOmGflf1o", "Video")</f>
        <v/>
      </c>
      <c r="B359" t="inlineStr">
        <is>
          <t>0:56</t>
        </is>
      </c>
      <c r="C359" t="inlineStr">
        <is>
          <t>heart disease, chronic lung disease,
cancer, Alzheimer's, diabetes,</t>
        </is>
      </c>
      <c r="D359">
        <f>HYPERLINK("https://www.youtube.com/watch?v=aQsOmGflf1o&amp;t=56s", "Go to time")</f>
        <v/>
      </c>
    </row>
    <row r="360">
      <c r="A360">
        <f>HYPERLINK("https://www.youtube.com/watch?v=SK3z5H_Rfr0", "Video")</f>
        <v/>
      </c>
      <c r="B360" t="inlineStr">
        <is>
          <t>4:54</t>
        </is>
      </c>
      <c r="C360" t="inlineStr">
        <is>
          <t>and the number of chronically
malnourished people began rising</t>
        </is>
      </c>
      <c r="D360">
        <f>HYPERLINK("https://www.youtube.com/watch?v=SK3z5H_Rfr0&amp;t=294s", "Go to time")</f>
        <v/>
      </c>
    </row>
    <row r="361">
      <c r="A361">
        <f>HYPERLINK("https://www.youtube.com/watch?v=PYjWLqE_cfE", "Video")</f>
        <v/>
      </c>
      <c r="B361" t="inlineStr">
        <is>
          <t>10:00</t>
        </is>
      </c>
      <c r="C361" t="inlineStr">
        <is>
          <t>and found the risk of a chronic health
condition lurking in his DNA.</t>
        </is>
      </c>
      <c r="D361">
        <f>HYPERLINK("https://www.youtube.com/watch?v=PYjWLqE_cfE&amp;t=600s", "Go to time")</f>
        <v/>
      </c>
    </row>
    <row r="362">
      <c r="A362">
        <f>HYPERLINK("https://www.youtube.com/watch?v=bjhvoNlTn60", "Video")</f>
        <v/>
      </c>
      <c r="B362" t="inlineStr">
        <is>
          <t>5:12</t>
        </is>
      </c>
      <c r="C362" t="inlineStr">
        <is>
          <t>in the future, even terminal cancer
will become chronic diseases.</t>
        </is>
      </c>
      <c r="D362">
        <f>HYPERLINK("https://www.youtube.com/watch?v=bjhvoNlTn60&amp;t=312s", "Go to time")</f>
        <v/>
      </c>
    </row>
    <row r="363">
      <c r="A363">
        <f>HYPERLINK("https://www.youtube.com/watch?v=6UeaxsubJ70", "Video")</f>
        <v/>
      </c>
      <c r="B363" t="inlineStr">
        <is>
          <t>1:02</t>
        </is>
      </c>
      <c r="C363" t="inlineStr">
        <is>
          <t>Many children of immigrants
feel chronic sense of guilt</t>
        </is>
      </c>
      <c r="D363">
        <f>HYPERLINK("https://www.youtube.com/watch?v=6UeaxsubJ70&amp;t=62s", "Go to time")</f>
        <v/>
      </c>
    </row>
    <row r="364">
      <c r="A364">
        <f>HYPERLINK("https://www.youtube.com/watch?v=6UeaxsubJ70", "Video")</f>
        <v/>
      </c>
      <c r="B364" t="inlineStr">
        <is>
          <t>3:47</t>
        </is>
      </c>
      <c r="C364" t="inlineStr">
        <is>
          <t>the thing about chronic guilt
is that it can force us to be small.</t>
        </is>
      </c>
      <c r="D364">
        <f>HYPERLINK("https://www.youtube.com/watch?v=6UeaxsubJ70&amp;t=227s", "Go to time")</f>
        <v/>
      </c>
    </row>
    <row r="365">
      <c r="A365">
        <f>HYPERLINK("https://www.youtube.com/watch?v=T8qVFOK_rK8", "Video")</f>
        <v/>
      </c>
      <c r="B365" t="inlineStr">
        <is>
          <t>2:27</t>
        </is>
      </c>
      <c r="C365" t="inlineStr">
        <is>
          <t>and are free from long-term
chronic stress,</t>
        </is>
      </c>
      <c r="D365">
        <f>HYPERLINK("https://www.youtube.com/watch?v=T8qVFOK_rK8&amp;t=147s", "Go to time")</f>
        <v/>
      </c>
    </row>
    <row r="366">
      <c r="A366">
        <f>HYPERLINK("https://www.youtube.com/watch?v=bUjrtRQ64ek", "Video")</f>
        <v/>
      </c>
      <c r="B366" t="inlineStr">
        <is>
          <t>8:14</t>
        </is>
      </c>
      <c r="C366" t="inlineStr">
        <is>
          <t>They were chronically understaffed,</t>
        </is>
      </c>
      <c r="D366">
        <f>HYPERLINK("https://www.youtube.com/watch?v=bUjrtRQ64ek&amp;t=494s", "Go to time")</f>
        <v/>
      </c>
    </row>
    <row r="367">
      <c r="A367">
        <f>HYPERLINK("https://www.youtube.com/watch?v=5MuIMqhT8DM", "Video")</f>
        <v/>
      </c>
      <c r="B367" t="inlineStr">
        <is>
          <t>13:28</t>
        </is>
      </c>
      <c r="C367" t="inlineStr">
        <is>
          <t>genes associated with long-term
chronic inflammation within the body,</t>
        </is>
      </c>
      <c r="D367">
        <f>HYPERLINK("https://www.youtube.com/watch?v=5MuIMqhT8DM&amp;t=808s", "Go to time")</f>
        <v/>
      </c>
    </row>
    <row r="368">
      <c r="A368">
        <f>HYPERLINK("https://www.youtube.com/watch?v=QE8kNh52EeU", "Video")</f>
        <v/>
      </c>
      <c r="B368" t="inlineStr">
        <is>
          <t>1:23</t>
        </is>
      </c>
      <c r="C368" t="inlineStr">
        <is>
          <t>chronic diseases that impact your work</t>
        </is>
      </c>
      <c r="D368">
        <f>HYPERLINK("https://www.youtube.com/watch?v=QE8kNh52EeU&amp;t=83s", "Go to time")</f>
        <v/>
      </c>
    </row>
    <row r="369">
      <c r="A369">
        <f>HYPERLINK("https://www.youtube.com/watch?v=QE8kNh52EeU", "Video")</f>
        <v/>
      </c>
      <c r="B369" t="inlineStr">
        <is>
          <t>2:06</t>
        </is>
      </c>
      <c r="C369" t="inlineStr">
        <is>
          <t>leads to a chronic disease.</t>
        </is>
      </c>
      <c r="D369">
        <f>HYPERLINK("https://www.youtube.com/watch?v=QE8kNh52EeU&amp;t=126s", "Go to time")</f>
        <v/>
      </c>
    </row>
    <row r="370">
      <c r="A370">
        <f>HYPERLINK("https://www.youtube.com/watch?v=QE8kNh52EeU", "Video")</f>
        <v/>
      </c>
      <c r="B370" t="inlineStr">
        <is>
          <t>7:27</t>
        </is>
      </c>
      <c r="C370" t="inlineStr">
        <is>
          <t>major chronic diseases
and mental illnesses</t>
        </is>
      </c>
      <c r="D370">
        <f>HYPERLINK("https://www.youtube.com/watch?v=QE8kNh52EeU&amp;t=447s", "Go to time")</f>
        <v/>
      </c>
    </row>
    <row r="371">
      <c r="A371">
        <f>HYPERLINK("https://www.youtube.com/watch?v=QE8kNh52EeU", "Video")</f>
        <v/>
      </c>
      <c r="B371" t="inlineStr">
        <is>
          <t>7:34</t>
        </is>
      </c>
      <c r="C371" t="inlineStr">
        <is>
          <t>Now I'm not saying stress causes
all major chronic diseases,</t>
        </is>
      </c>
      <c r="D371">
        <f>HYPERLINK("https://www.youtube.com/watch?v=QE8kNh52EeU&amp;t=454s", "Go to time")</f>
        <v/>
      </c>
    </row>
    <row r="372">
      <c r="A372">
        <f>HYPERLINK("https://www.youtube.com/watch?v=0ygtX2nyexo", "Video")</f>
        <v/>
      </c>
      <c r="B372" t="inlineStr">
        <is>
          <t>5:01</t>
        </is>
      </c>
      <c r="C372" t="inlineStr">
        <is>
          <t>And if that seems like a little thing
for somebody with chronic illness,</t>
        </is>
      </c>
      <c r="D372">
        <f>HYPERLINK("https://www.youtube.com/watch?v=0ygtX2nyexo&amp;t=301s", "Go to time")</f>
        <v/>
      </c>
    </row>
    <row r="373">
      <c r="A373">
        <f>HYPERLINK("https://www.youtube.com/watch?v=0ygtX2nyexo", "Video")</f>
        <v/>
      </c>
      <c r="B373" t="inlineStr">
        <is>
          <t>5:07</t>
        </is>
      </c>
      <c r="C373" t="inlineStr">
        <is>
          <t>When we face a chronic serious illness,</t>
        </is>
      </c>
      <c r="D373">
        <f>HYPERLINK("https://www.youtube.com/watch?v=0ygtX2nyexo&amp;t=307s", "Go to time")</f>
        <v/>
      </c>
    </row>
    <row r="374">
      <c r="A374">
        <f>HYPERLINK("https://www.youtube.com/watch?v=0ygtX2nyexo", "Video")</f>
        <v/>
      </c>
      <c r="B374" t="inlineStr">
        <is>
          <t>5:20</t>
        </is>
      </c>
      <c r="C374" t="inlineStr">
        <is>
          <t>All of us at some point in our lives
will face a chronic serious illness</t>
        </is>
      </c>
      <c r="D374">
        <f>HYPERLINK("https://www.youtube.com/watch?v=0ygtX2nyexo&amp;t=320s", "Go to time")</f>
        <v/>
      </c>
    </row>
    <row r="375">
      <c r="A375">
        <f>HYPERLINK("https://www.youtube.com/watch?v=0ygtX2nyexo", "Video")</f>
        <v/>
      </c>
      <c r="B375" t="inlineStr">
        <is>
          <t>13:40</t>
        </is>
      </c>
      <c r="C375" t="inlineStr">
        <is>
          <t>Patients shouldn't have to wait
until they're chronically seriously ill,</t>
        </is>
      </c>
      <c r="D375">
        <f>HYPERLINK("https://www.youtube.com/watch?v=0ygtX2nyexo&amp;t=820s", "Go to time")</f>
        <v/>
      </c>
    </row>
    <row r="376">
      <c r="A376">
        <f>HYPERLINK("https://www.youtube.com/watch?v=CXy1byguvJY", "Video")</f>
        <v/>
      </c>
      <c r="B376" t="inlineStr">
        <is>
          <t>9:18</t>
        </is>
      </c>
      <c r="C376" t="inlineStr">
        <is>
          <t>and this is particularly true
in chronic diseases,</t>
        </is>
      </c>
      <c r="D376">
        <f>HYPERLINK("https://www.youtube.com/watch?v=CXy1byguvJY&amp;t=558s", "Go to time")</f>
        <v/>
      </c>
    </row>
    <row r="377">
      <c r="A377">
        <f>HYPERLINK("https://www.youtube.com/watch?v=CXy1byguvJY", "Video")</f>
        <v/>
      </c>
      <c r="B377" t="inlineStr">
        <is>
          <t>9:29</t>
        </is>
      </c>
      <c r="C377" t="inlineStr">
        <is>
          <t>All of these chronic diseases
are very important.</t>
        </is>
      </c>
      <c r="D377">
        <f>HYPERLINK("https://www.youtube.com/watch?v=CXy1byguvJY&amp;t=569s", "Go to time")</f>
        <v/>
      </c>
    </row>
    <row r="378">
      <c r="A378">
        <f>HYPERLINK("https://www.youtube.com/watch?v=CXy1byguvJY", "Video")</f>
        <v/>
      </c>
      <c r="B378" t="inlineStr">
        <is>
          <t>9:37</t>
        </is>
      </c>
      <c r="C378" t="inlineStr">
        <is>
          <t>is due to chronic diseases.</t>
        </is>
      </c>
      <c r="D378">
        <f>HYPERLINK("https://www.youtube.com/watch?v=CXy1byguvJY&amp;t=577s", "Go to time")</f>
        <v/>
      </c>
    </row>
    <row r="379">
      <c r="A379">
        <f>HYPERLINK("https://www.youtube.com/watch?v=CXy1byguvJY", "Video")</f>
        <v/>
      </c>
      <c r="B379" t="inlineStr">
        <is>
          <t>9:39</t>
        </is>
      </c>
      <c r="C379" t="inlineStr">
        <is>
          <t>But what is really interesting
about chronic diseases</t>
        </is>
      </c>
      <c r="D379">
        <f>HYPERLINK("https://www.youtube.com/watch?v=CXy1byguvJY&amp;t=579s", "Go to time")</f>
        <v/>
      </c>
    </row>
    <row r="380">
      <c r="A380">
        <f>HYPERLINK("https://www.youtube.com/watch?v=CXy1byguvJY", "Video")</f>
        <v/>
      </c>
      <c r="B380" t="inlineStr">
        <is>
          <t>9:53</t>
        </is>
      </c>
      <c r="C380" t="inlineStr">
        <is>
          <t>So if we can monitor
chronic disease patients in their home,</t>
        </is>
      </c>
      <c r="D380">
        <f>HYPERLINK("https://www.youtube.com/watch?v=CXy1byguvJY&amp;t=593s", "Go to time")</f>
        <v/>
      </c>
    </row>
    <row r="381">
      <c r="A381">
        <f>HYPERLINK("https://www.youtube.com/watch?v=CXy1byguvJY", "Video")</f>
        <v/>
      </c>
      <c r="B381" t="inlineStr">
        <is>
          <t>11:16</t>
        </is>
      </c>
      <c r="C381" t="inlineStr">
        <is>
          <t>have parents, grandparents,
loved ones who have chronic diseases.</t>
        </is>
      </c>
      <c r="D381">
        <f>HYPERLINK("https://www.youtube.com/watch?v=CXy1byguvJY&amp;t=676s", "Go to time")</f>
        <v/>
      </c>
    </row>
    <row r="382">
      <c r="A382">
        <f>HYPERLINK("https://www.youtube.com/watch?v=CXy1byguvJY", "Video")</f>
        <v/>
      </c>
      <c r="B382" t="inlineStr">
        <is>
          <t>11:24</t>
        </is>
      </c>
      <c r="C382" t="inlineStr">
        <is>
          <t>where in every home
that has a chronic disease patient,</t>
        </is>
      </c>
      <c r="D382">
        <f>HYPERLINK("https://www.youtube.com/watch?v=CXy1byguvJY&amp;t=684s", "Go to time")</f>
        <v/>
      </c>
    </row>
    <row r="383">
      <c r="A383">
        <f>HYPERLINK("https://www.youtube.com/watch?v=CXy1byguvJY", "Video")</f>
        <v/>
      </c>
      <c r="B383" t="inlineStr">
        <is>
          <t>11:32</t>
        </is>
      </c>
      <c r="C383" t="inlineStr">
        <is>
          <t>sleep, breathing, the health
of this chronic disease patient,</t>
        </is>
      </c>
      <c r="D383">
        <f>HYPERLINK("https://www.youtube.com/watch?v=CXy1byguvJY&amp;t=692s", "Go to time")</f>
        <v/>
      </c>
    </row>
    <row r="384">
      <c r="A384">
        <f>HYPERLINK("https://www.youtube.com/watch?v=CXy1byguvJY", "Video")</f>
        <v/>
      </c>
      <c r="B384" t="inlineStr">
        <is>
          <t>11:49</t>
        </is>
      </c>
      <c r="C384" t="inlineStr">
        <is>
          <t>improve how we understand
chronic diseases</t>
        </is>
      </c>
      <c r="D384">
        <f>HYPERLINK("https://www.youtube.com/watch?v=CXy1byguvJY&amp;t=709s", "Go to time")</f>
        <v/>
      </c>
    </row>
    <row r="385">
      <c r="A385">
        <f>HYPERLINK("https://www.youtube.com/watch?v=_jHmjs2270A", "Video")</f>
        <v/>
      </c>
      <c r="B385" t="inlineStr">
        <is>
          <t>7:00</t>
        </is>
      </c>
      <c r="C385" t="inlineStr">
        <is>
          <t>you see two clocks
in perfect synchronicity.</t>
        </is>
      </c>
      <c r="D385">
        <f>HYPERLINK("https://www.youtube.com/watch?v=_jHmjs2270A&amp;t=420s", "Go to time")</f>
        <v/>
      </c>
    </row>
    <row r="386">
      <c r="A386">
        <f>HYPERLINK("https://www.youtube.com/watch?v=fhCY_8avhWM", "Video")</f>
        <v/>
      </c>
      <c r="B386" t="inlineStr">
        <is>
          <t>2:49</t>
        </is>
      </c>
      <c r="C386" t="inlineStr">
        <is>
          <t>To chronicle a life
year by vulnerable year</t>
        </is>
      </c>
      <c r="D386">
        <f>HYPERLINK("https://www.youtube.com/watch?v=fhCY_8avhWM&amp;t=169s", "Go to time")</f>
        <v/>
      </c>
    </row>
    <row r="387">
      <c r="A387">
        <f>HYPERLINK("https://www.youtube.com/watch?v=VnR5H7YSk1k", "Video")</f>
        <v/>
      </c>
      <c r="B387" t="inlineStr">
        <is>
          <t>4:58</t>
        </is>
      </c>
      <c r="C387" t="inlineStr">
        <is>
          <t>rounding out diet
to combat chronic malnutrition.</t>
        </is>
      </c>
      <c r="D387">
        <f>HYPERLINK("https://www.youtube.com/watch?v=VnR5H7YSk1k&amp;t=298s", "Go to time")</f>
        <v/>
      </c>
    </row>
    <row r="388">
      <c r="A388">
        <f>HYPERLINK("https://www.youtube.com/watch?v=VnR5H7YSk1k", "Video")</f>
        <v/>
      </c>
      <c r="B388" t="inlineStr">
        <is>
          <t>5:11</t>
        </is>
      </c>
      <c r="C388" t="inlineStr">
        <is>
          <t>About one in nine people in the world
suffer from chronic malnutrition.</t>
        </is>
      </c>
      <c r="D388">
        <f>HYPERLINK("https://www.youtube.com/watch?v=VnR5H7YSk1k&amp;t=311s", "Go to time")</f>
        <v/>
      </c>
    </row>
    <row r="389">
      <c r="A389">
        <f>HYPERLINK("https://www.youtube.com/watch?v=k_Xr0oGW_h4", "Video")</f>
        <v/>
      </c>
      <c r="B389" t="inlineStr">
        <is>
          <t>1:45</t>
        </is>
      </c>
      <c r="C389" t="inlineStr">
        <is>
          <t>And if students are chronically
bored year after year,</t>
        </is>
      </c>
      <c r="D389">
        <f>HYPERLINK("https://www.youtube.com/watch?v=k_Xr0oGW_h4&amp;t=105s", "Go to time")</f>
        <v/>
      </c>
    </row>
    <row r="390">
      <c r="A390">
        <f>HYPERLINK("https://www.youtube.com/watch?v=Fb3yp4uJhq0", "Video")</f>
        <v/>
      </c>
      <c r="B390" t="inlineStr">
        <is>
          <t>4:54</t>
        </is>
      </c>
      <c r="C390" t="inlineStr">
        <is>
          <t>You've probably heard it called
"chronic fatigue syndrome."</t>
        </is>
      </c>
      <c r="D390">
        <f>HYPERLINK("https://www.youtube.com/watch?v=Fb3yp4uJhq0&amp;t=294s", "Go to time")</f>
        <v/>
      </c>
    </row>
    <row r="391">
      <c r="A391">
        <f>HYPERLINK("https://www.youtube.com/watch?v=1LX6rCIZaIU", "Video")</f>
        <v/>
      </c>
      <c r="B391" t="inlineStr">
        <is>
          <t>3:31</t>
        </is>
      </c>
      <c r="C391" t="inlineStr">
        <is>
          <t>are less drastic but more chronic.</t>
        </is>
      </c>
      <c r="D391">
        <f>HYPERLINK("https://www.youtube.com/watch?v=1LX6rCIZaIU&amp;t=211s", "Go to time")</f>
        <v/>
      </c>
    </row>
    <row r="392">
      <c r="A392">
        <f>HYPERLINK("https://www.youtube.com/watch?v=i5vZkaUk528", "Video")</f>
        <v/>
      </c>
      <c r="B392" t="inlineStr">
        <is>
          <t>0:33</t>
        </is>
      </c>
      <c r="C392" t="inlineStr">
        <is>
          <t>but I couldn't cure my patients
who had chronic diseases --</t>
        </is>
      </c>
      <c r="D392">
        <f>HYPERLINK("https://www.youtube.com/watch?v=i5vZkaUk528&amp;t=33s", "Go to time")</f>
        <v/>
      </c>
    </row>
    <row r="393">
      <c r="A393">
        <f>HYPERLINK("https://www.youtube.com/watch?v=i5vZkaUk528", "Video")</f>
        <v/>
      </c>
      <c r="B393" t="inlineStr">
        <is>
          <t>1:00</t>
        </is>
      </c>
      <c r="C393" t="inlineStr">
        <is>
          <t>As doctors, we see our patients
who have chronic illnesses</t>
        </is>
      </c>
      <c r="D393">
        <f>HYPERLINK("https://www.youtube.com/watch?v=i5vZkaUk528&amp;t=60s", "Go to time")</f>
        <v/>
      </c>
    </row>
    <row r="394">
      <c r="A394">
        <f>HYPERLINK("https://www.youtube.com/watch?v=i5vZkaUk528", "Video")</f>
        <v/>
      </c>
      <c r="B394" t="inlineStr">
        <is>
          <t>1:34</t>
        </is>
      </c>
      <c r="C394" t="inlineStr">
        <is>
          <t>that people who have
chronic illnesses deal with.</t>
        </is>
      </c>
      <c r="D394">
        <f>HYPERLINK("https://www.youtube.com/watch?v=i5vZkaUk528&amp;t=94s", "Go to time")</f>
        <v/>
      </c>
    </row>
    <row r="395">
      <c r="A395">
        <f>HYPERLINK("https://www.youtube.com/watch?v=i5vZkaUk528", "Video")</f>
        <v/>
      </c>
      <c r="B395" t="inlineStr">
        <is>
          <t>1:38</t>
        </is>
      </c>
      <c r="C395" t="inlineStr">
        <is>
          <t>In the US alone, six in 10 adults
have a chronic illness.</t>
        </is>
      </c>
      <c r="D395">
        <f>HYPERLINK("https://www.youtube.com/watch?v=i5vZkaUk528&amp;t=98s", "Go to time")</f>
        <v/>
      </c>
    </row>
    <row r="396">
      <c r="A396">
        <f>HYPERLINK("https://www.youtube.com/watch?v=i5vZkaUk528", "Video")</f>
        <v/>
      </c>
      <c r="B396" t="inlineStr">
        <is>
          <t>3:13</t>
        </is>
      </c>
      <c r="C396" t="inlineStr">
        <is>
          <t>to assist with chronic illness care.</t>
        </is>
      </c>
      <c r="D396">
        <f>HYPERLINK("https://www.youtube.com/watch?v=i5vZkaUk528&amp;t=193s", "Go to time")</f>
        <v/>
      </c>
    </row>
    <row r="397">
      <c r="A397">
        <f>HYPERLINK("https://www.youtube.com/watch?v=i5vZkaUk528", "Video")</f>
        <v/>
      </c>
      <c r="B397" t="inlineStr">
        <is>
          <t>3:44</t>
        </is>
      </c>
      <c r="C397" t="inlineStr">
        <is>
          <t>whatever the chronic illness is.</t>
        </is>
      </c>
      <c r="D397">
        <f>HYPERLINK("https://www.youtube.com/watch?v=i5vZkaUk528&amp;t=224s", "Go to time")</f>
        <v/>
      </c>
    </row>
    <row r="398">
      <c r="A398">
        <f>HYPERLINK("https://www.youtube.com/watch?v=i5vZkaUk528", "Video")</f>
        <v/>
      </c>
      <c r="B398" t="inlineStr">
        <is>
          <t>7:39</t>
        </is>
      </c>
      <c r="C398" t="inlineStr">
        <is>
          <t>that are living with chronic diseases.</t>
        </is>
      </c>
      <c r="D398">
        <f>HYPERLINK("https://www.youtube.com/watch?v=i5vZkaUk528&amp;t=459s", "Go to time")</f>
        <v/>
      </c>
    </row>
    <row r="399">
      <c r="A399">
        <f>HYPERLINK("https://www.youtube.com/watch?v=8VcE5KWpc5A", "Video")</f>
        <v/>
      </c>
      <c r="B399" t="inlineStr">
        <is>
          <t>2:41</t>
        </is>
      </c>
      <c r="C399" t="inlineStr">
        <is>
          <t>I was chronically ill,</t>
        </is>
      </c>
      <c r="D399">
        <f>HYPERLINK("https://www.youtube.com/watch?v=8VcE5KWpc5A&amp;t=161s", "Go to time")</f>
        <v/>
      </c>
    </row>
    <row r="400">
      <c r="A400">
        <f>HYPERLINK("https://www.youtube.com/watch?v=XOySX6sE_8s", "Video")</f>
        <v/>
      </c>
      <c r="B400" t="inlineStr">
        <is>
          <t>11:30</t>
        </is>
      </c>
      <c r="C400" t="inlineStr">
        <is>
          <t>so we can manage chronic illness
and optimize health.</t>
        </is>
      </c>
      <c r="D400">
        <f>HYPERLINK("https://www.youtube.com/watch?v=XOySX6sE_8s&amp;t=690s", "Go to time")</f>
        <v/>
      </c>
    </row>
    <row r="401">
      <c r="A401">
        <f>HYPERLINK("https://www.youtube.com/watch?v=_KhYRqozTDE", "Video")</f>
        <v/>
      </c>
      <c r="B401" t="inlineStr">
        <is>
          <t>4:05</t>
        </is>
      </c>
      <c r="C401" t="inlineStr">
        <is>
          <t>despite suffering from chronic 
health problems.</t>
        </is>
      </c>
      <c r="D401">
        <f>HYPERLINK("https://www.youtube.com/watch?v=_KhYRqozTDE&amp;t=245s", "Go to time")</f>
        <v/>
      </c>
    </row>
    <row r="402">
      <c r="A402">
        <f>HYPERLINK("https://www.youtube.com/watch?v=eakyDiXX6Uc", "Video")</f>
        <v/>
      </c>
      <c r="B402" t="inlineStr">
        <is>
          <t>2:41</t>
        </is>
      </c>
      <c r="C402" t="inlineStr">
        <is>
          <t>are most common in people experiencing 
chronic pain,</t>
        </is>
      </c>
      <c r="D402">
        <f>HYPERLINK("https://www.youtube.com/watch?v=eakyDiXX6Uc&amp;t=161s", "Go to time")</f>
        <v/>
      </c>
    </row>
    <row r="403">
      <c r="A403">
        <f>HYPERLINK("https://www.youtube.com/watch?v=O3YJMaL55TM", "Video")</f>
        <v/>
      </c>
      <c r="B403" t="inlineStr">
        <is>
          <t>1:44</t>
        </is>
      </c>
      <c r="C403" t="inlineStr">
        <is>
          <t>Chroniclers describe an entourage 
of tens of thousands of soldiers,</t>
        </is>
      </c>
      <c r="D403">
        <f>HYPERLINK("https://www.youtube.com/watch?v=O3YJMaL55TM&amp;t=104s", "Go to time")</f>
        <v/>
      </c>
    </row>
    <row r="404">
      <c r="A404">
        <f>HYPERLINK("https://www.youtube.com/watch?v=7Vhu433hkys", "Video")</f>
        <v/>
      </c>
      <c r="B404" t="inlineStr">
        <is>
          <t>3:59</t>
        </is>
      </c>
      <c r="C404" t="inlineStr">
        <is>
          <t>At the time, Sydney was plagued
with chronic rat infestations.</t>
        </is>
      </c>
      <c r="D404">
        <f>HYPERLINK("https://www.youtube.com/watch?v=7Vhu433hkys&amp;t=239s", "Go to time")</f>
        <v/>
      </c>
    </row>
    <row r="405">
      <c r="A405">
        <f>HYPERLINK("https://www.youtube.com/watch?v=IwYut9qF-jM", "Video")</f>
        <v/>
      </c>
      <c r="B405" t="inlineStr">
        <is>
          <t>3:34</t>
        </is>
      </c>
      <c r="C405" t="inlineStr">
        <is>
          <t>The result of this chronic ulnar nerve
pain can be persistent paresthesia,</t>
        </is>
      </c>
      <c r="D405">
        <f>HYPERLINK("https://www.youtube.com/watch?v=IwYut9qF-jM&amp;t=214s", "Go to time")</f>
        <v/>
      </c>
    </row>
    <row r="406">
      <c r="A406">
        <f>HYPERLINK("https://www.youtube.com/watch?v=G0My5NfboxM", "Video")</f>
        <v/>
      </c>
      <c r="B406" t="inlineStr">
        <is>
          <t>10:30</t>
        </is>
      </c>
      <c r="C406" t="inlineStr">
        <is>
          <t>regain their chorusing synchronicity</t>
        </is>
      </c>
      <c r="D406">
        <f>HYPERLINK("https://www.youtube.com/watch?v=G0My5NfboxM&amp;t=630s", "Go to time")</f>
        <v/>
      </c>
    </row>
    <row r="407">
      <c r="A407">
        <f>HYPERLINK("https://www.youtube.com/watch?v=_8kV4FHSdNA", "Video")</f>
        <v/>
      </c>
      <c r="B407" t="inlineStr">
        <is>
          <t>3:29</t>
        </is>
      </c>
      <c r="C407" t="inlineStr">
        <is>
          <t>and flexibility for hard to treat 
conditions like chronic lower back pain,</t>
        </is>
      </c>
      <c r="D407">
        <f>HYPERLINK("https://www.youtube.com/watch?v=_8kV4FHSdNA&amp;t=209s", "Go to time")</f>
        <v/>
      </c>
    </row>
    <row r="408">
      <c r="A408">
        <f>HYPERLINK("https://www.youtube.com/watch?v=_8kV4FHSdNA", "Video")</f>
        <v/>
      </c>
      <c r="B408" t="inlineStr">
        <is>
          <t>3:46</t>
        </is>
      </c>
      <c r="C408" t="inlineStr">
        <is>
          <t>Lung diseases like chronic bronchitis, 
emphysema, and asthma</t>
        </is>
      </c>
      <c r="D408">
        <f>HYPERLINK("https://www.youtube.com/watch?v=_8kV4FHSdNA&amp;t=226s", "Go to time")</f>
        <v/>
      </c>
    </row>
    <row r="409">
      <c r="A409">
        <f>HYPERLINK("https://www.youtube.com/watch?v=x5pPo5KehCk", "Video")</f>
        <v/>
      </c>
      <c r="B409" t="inlineStr">
        <is>
          <t>0:33</t>
        </is>
      </c>
      <c r="C409" t="inlineStr">
        <is>
          <t>a squirming infant and two new 
nations are born in perfect synchronicity.</t>
        </is>
      </c>
      <c r="D409">
        <f>HYPERLINK("https://www.youtube.com/watch?v=x5pPo5KehCk&amp;t=33s", "Go to time")</f>
        <v/>
      </c>
    </row>
    <row r="410">
      <c r="A410">
        <f>HYPERLINK("https://www.youtube.com/watch?v=OI-G23HF6Sw", "Video")</f>
        <v/>
      </c>
      <c r="B410" t="inlineStr">
        <is>
          <t>0:57</t>
        </is>
      </c>
      <c r="C410" t="inlineStr">
        <is>
          <t>Sure, Emerson may eventually learn
about their chronic lateness.</t>
        </is>
      </c>
      <c r="D410">
        <f>HYPERLINK("https://www.youtube.com/watch?v=OI-G23HF6Sw&amp;t=57s", "Go to time")</f>
        <v/>
      </c>
    </row>
    <row r="411">
      <c r="A411">
        <f>HYPERLINK("https://www.youtube.com/watch?v=IFhns9MOUt8", "Video")</f>
        <v/>
      </c>
      <c r="B411" t="inlineStr">
        <is>
          <t>4:32</t>
        </is>
      </c>
      <c r="C411" t="inlineStr">
        <is>
          <t>We know about the exploits of the 
sea kings primarily from a chronicle</t>
        </is>
      </c>
      <c r="D411">
        <f>HYPERLINK("https://www.youtube.com/watch?v=IFhns9MOUt8&amp;t=272s", "Go to time")</f>
        <v/>
      </c>
    </row>
    <row r="412">
      <c r="A412">
        <f>HYPERLINK("https://www.youtube.com/watch?v=hyg7lcU4g8E", "Video")</f>
        <v/>
      </c>
      <c r="B412" t="inlineStr">
        <is>
          <t>1:58</t>
        </is>
      </c>
      <c r="C412" t="inlineStr">
        <is>
          <t>extreme and chronic stress 
can have the opposite effect.</t>
        </is>
      </c>
      <c r="D412">
        <f>HYPERLINK("https://www.youtube.com/watch?v=hyg7lcU4g8E&amp;t=118s", "Go to time")</f>
        <v/>
      </c>
    </row>
    <row r="413">
      <c r="A413">
        <f>HYPERLINK("https://www.youtube.com/watch?v=hyg7lcU4g8E", "Video")</f>
        <v/>
      </c>
      <c r="B413" t="inlineStr">
        <is>
          <t>2:31</t>
        </is>
      </c>
      <c r="C413" t="inlineStr">
        <is>
          <t>of sustained corticosteroids 
that result from chronic stress</t>
        </is>
      </c>
      <c r="D413">
        <f>HYPERLINK("https://www.youtube.com/watch?v=hyg7lcU4g8E&amp;t=151s", "Go to time")</f>
        <v/>
      </c>
    </row>
    <row r="414">
      <c r="A414">
        <f>HYPERLINK("https://www.youtube.com/watch?v=Y18Vz51Nkos", "Video")</f>
        <v/>
      </c>
      <c r="B414" t="inlineStr">
        <is>
          <t>0:54</t>
        </is>
      </c>
      <c r="C414" t="inlineStr">
        <is>
          <t>as well as chronic diseases
like bronchitis and emphysema.</t>
        </is>
      </c>
      <c r="D414">
        <f>HYPERLINK("https://www.youtube.com/watch?v=Y18Vz51Nkos&amp;t=54s", "Go to time")</f>
        <v/>
      </c>
    </row>
    <row r="415">
      <c r="A415">
        <f>HYPERLINK("https://www.youtube.com/watch?v=xvjK-4NXRsM", "Video")</f>
        <v/>
      </c>
      <c r="B415" t="inlineStr">
        <is>
          <t>4:18</t>
        </is>
      </c>
      <c r="C415" t="inlineStr">
        <is>
          <t>is linked to a degenerative brain disease
known as Chronic Traumatic Encephalopathy,</t>
        </is>
      </c>
      <c r="D415">
        <f>HYPERLINK("https://www.youtube.com/watch?v=xvjK-4NXRsM&amp;t=258s", "Go to time")</f>
        <v/>
      </c>
    </row>
    <row r="416">
      <c r="A416">
        <f>HYPERLINK("https://www.youtube.com/watch?v=B2zhLYz4pYo", "Video")</f>
        <v/>
      </c>
      <c r="B416" t="inlineStr">
        <is>
          <t>1:00</t>
        </is>
      </c>
      <c r="C416" t="inlineStr">
        <is>
          <t>The novel chronicles the fortunes
and misfortunes</t>
        </is>
      </c>
      <c r="D416">
        <f>HYPERLINK("https://www.youtube.com/watch?v=B2zhLYz4pYo&amp;t=60s", "Go to time")</f>
        <v/>
      </c>
    </row>
    <row r="417">
      <c r="A417">
        <f>HYPERLINK("https://www.youtube.com/watch?v=j5Sl8LyI7k8", "Video")</f>
        <v/>
      </c>
      <c r="B417" t="inlineStr">
        <is>
          <t>2:31</t>
        </is>
      </c>
      <c r="C417" t="inlineStr">
        <is>
          <t>they’re diagnosed as chronic insomnia.</t>
        </is>
      </c>
      <c r="D417">
        <f>HYPERLINK("https://www.youtube.com/watch?v=j5Sl8LyI7k8&amp;t=151s", "Go to time")</f>
        <v/>
      </c>
    </row>
    <row r="418">
      <c r="A418">
        <f>HYPERLINK("https://www.youtube.com/watch?v=j5Sl8LyI7k8", "Video")</f>
        <v/>
      </c>
      <c r="B418" t="inlineStr">
        <is>
          <t>3:58</t>
        </is>
      </c>
      <c r="C418" t="inlineStr">
        <is>
          <t>Approximately 8% of patients diagnosed 
with chronic insomnia</t>
        </is>
      </c>
      <c r="D418">
        <f>HYPERLINK("https://www.youtube.com/watch?v=j5Sl8LyI7k8&amp;t=238s", "Go to time")</f>
        <v/>
      </c>
    </row>
    <row r="419">
      <c r="A419">
        <f>HYPERLINK("https://www.youtube.com/watch?v=h2Aqa5e4CYY", "Video")</f>
        <v/>
      </c>
      <c r="B419" t="inlineStr">
        <is>
          <t>1:37</t>
        </is>
      </c>
      <c r="C419" t="inlineStr">
        <is>
          <t>The book chronicles Angelou’s journey
to rediscover her voice,</t>
        </is>
      </c>
      <c r="D419">
        <f>HYPERLINK("https://www.youtube.com/watch?v=h2Aqa5e4CYY&amp;t=97s", "Go to time")</f>
        <v/>
      </c>
    </row>
    <row r="420">
      <c r="A420">
        <f>HYPERLINK("https://www.youtube.com/watch?v=LgBj48s1SA8", "Video")</f>
        <v/>
      </c>
      <c r="B420" t="inlineStr">
        <is>
          <t>2:28</t>
        </is>
      </c>
      <c r="C420" t="inlineStr">
        <is>
          <t>In the "Chronica Majora,"</t>
        </is>
      </c>
      <c r="D420">
        <f>HYPERLINK("https://www.youtube.com/watch?v=LgBj48s1SA8&amp;t=148s", "Go to time")</f>
        <v/>
      </c>
    </row>
    <row r="421">
      <c r="A421">
        <f>HYPERLINK("https://www.youtube.com/watch?v=rD5goS69LT4", "Video")</f>
        <v/>
      </c>
      <c r="B421" t="inlineStr">
        <is>
          <t>1:55</t>
        </is>
      </c>
      <c r="C421" t="inlineStr">
        <is>
          <t>He found their annals
in Hollinshed's "Chronicles,"</t>
        </is>
      </c>
      <c r="D421">
        <f>HYPERLINK("https://www.youtube.com/watch?v=rD5goS69LT4&amp;t=115s", "Go to time")</f>
        <v/>
      </c>
    </row>
    <row r="422">
      <c r="A422">
        <f>HYPERLINK("https://www.youtube.com/watch?v=FWsBm3hr3B0", "Video")</f>
        <v/>
      </c>
      <c r="B422" t="inlineStr">
        <is>
          <t>2:13</t>
        </is>
      </c>
      <c r="C422" t="inlineStr">
        <is>
          <t>This response leads to chronic 
inflammation,</t>
        </is>
      </c>
      <c r="D422">
        <f>HYPERLINK("https://www.youtube.com/watch?v=FWsBm3hr3B0&amp;t=133s", "Go to time")</f>
        <v/>
      </c>
    </row>
    <row r="423">
      <c r="A423">
        <f>HYPERLINK("https://www.youtube.com/watch?v=I7wfDenj6CQ", "Video")</f>
        <v/>
      </c>
      <c r="B423" t="inlineStr">
        <is>
          <t>3:02</t>
        </is>
      </c>
      <c r="C423" t="inlineStr">
        <is>
          <t>and why some develop chronic pain</t>
        </is>
      </c>
      <c r="D423">
        <f>HYPERLINK("https://www.youtube.com/watch?v=I7wfDenj6CQ&amp;t=182s", "Go to time")</f>
        <v/>
      </c>
    </row>
    <row r="424">
      <c r="A424">
        <f>HYPERLINK("https://www.youtube.com/watch?v=I7wfDenj6CQ", "Video")</f>
        <v/>
      </c>
      <c r="B424" t="inlineStr">
        <is>
          <t>3:55</t>
        </is>
      </c>
      <c r="C424" t="inlineStr">
        <is>
          <t>For some people who suffer
from severe chronic pain,</t>
        </is>
      </c>
      <c r="D424">
        <f>HYPERLINK("https://www.youtube.com/watch?v=I7wfDenj6CQ&amp;t=235s", "Go to time")</f>
        <v/>
      </c>
    </row>
    <row r="425">
      <c r="A425">
        <f>HYPERLINK("https://www.youtube.com/watch?v=sshUgVo8r3U", "Video")</f>
        <v/>
      </c>
      <c r="B425" t="inlineStr">
        <is>
          <t>4:16</t>
        </is>
      </c>
      <c r="C425" t="inlineStr">
        <is>
          <t>Intravenous or oral versions, used 
to treat chronic autoimmune conditions</t>
        </is>
      </c>
      <c r="D425">
        <f>HYPERLINK("https://www.youtube.com/watch?v=sshUgVo8r3U&amp;t=256s", "Go to time")</f>
        <v/>
      </c>
    </row>
    <row r="426">
      <c r="A426">
        <f>HYPERLINK("https://www.youtube.com/watch?v=gCrmFbgT37I", "Video")</f>
        <v/>
      </c>
      <c r="B426" t="inlineStr">
        <is>
          <t>4:20</t>
        </is>
      </c>
      <c r="C426" t="inlineStr">
        <is>
          <t>Meanwhile, the brain adapts to chronic 
alcohol consumption by reducing GABA,</t>
        </is>
      </c>
      <c r="D426">
        <f>HYPERLINK("https://www.youtube.com/watch?v=gCrmFbgT37I&amp;t=260s", "Go to time")</f>
        <v/>
      </c>
    </row>
    <row r="427">
      <c r="A427">
        <f>HYPERLINK("https://www.youtube.com/watch?v=m49d9FT9IgE", "Video")</f>
        <v/>
      </c>
      <c r="B427" t="inlineStr">
        <is>
          <t>1:12</t>
        </is>
      </c>
      <c r="C427" t="inlineStr">
        <is>
          <t>But loud, chronic snoring is one sign 
of a sleep disorder</t>
        </is>
      </c>
      <c r="D427">
        <f>HYPERLINK("https://www.youtube.com/watch?v=m49d9FT9IgE&amp;t=72s", "Go to time")</f>
        <v/>
      </c>
    </row>
    <row r="428">
      <c r="A428">
        <f>HYPERLINK("https://www.youtube.com/watch?v=m49d9FT9IgE", "Video")</f>
        <v/>
      </c>
      <c r="B428" t="inlineStr">
        <is>
          <t>2:47</t>
        </is>
      </c>
      <c r="C428" t="inlineStr">
        <is>
          <t>decreased concentration,
and chronic fatigue.</t>
        </is>
      </c>
      <c r="D428">
        <f>HYPERLINK("https://www.youtube.com/watch?v=m49d9FT9IgE&amp;t=167s", "Go to time")</f>
        <v/>
      </c>
    </row>
    <row r="429">
      <c r="A429">
        <f>HYPERLINK("https://www.youtube.com/watch?v=-vNVG7XJpVE", "Video")</f>
        <v/>
      </c>
      <c r="B429" t="inlineStr">
        <is>
          <t>0:19</t>
        </is>
      </c>
      <c r="C429" t="inlineStr">
        <is>
          <t>With chronic malnutrition being
the norm for most of human history,</t>
        </is>
      </c>
      <c r="D429">
        <f>HYPERLINK("https://www.youtube.com/watch?v=-vNVG7XJpVE&amp;t=19s", "Go to time")</f>
        <v/>
      </c>
    </row>
    <row r="430">
      <c r="A430">
        <f>HYPERLINK("https://www.youtube.com/watch?v=0IVO50DuMCs", "Video")</f>
        <v/>
      </c>
      <c r="B430" t="inlineStr">
        <is>
          <t>0:19</t>
        </is>
      </c>
      <c r="C430" t="inlineStr">
        <is>
          <t>And for many, 
constipation can become chronic,</t>
        </is>
      </c>
      <c r="D430">
        <f>HYPERLINK("https://www.youtube.com/watch?v=0IVO50DuMCs&amp;t=19s", "Go to time")</f>
        <v/>
      </c>
    </row>
    <row r="431">
      <c r="A431">
        <f>HYPERLINK("https://www.youtube.com/watch?v=0IVO50DuMCs", "Video")</f>
        <v/>
      </c>
      <c r="B431" t="inlineStr">
        <is>
          <t>3:02</t>
        </is>
      </c>
      <c r="C431" t="inlineStr">
        <is>
          <t>But if you are experiencing 
chronic constipation,</t>
        </is>
      </c>
      <c r="D431">
        <f>HYPERLINK("https://www.youtube.com/watch?v=0IVO50DuMCs&amp;t=182s", "Go to time")</f>
        <v/>
      </c>
    </row>
    <row r="432">
      <c r="A432">
        <f>HYPERLINK("https://www.youtube.com/watch?v=iHqzHrEFFTU", "Video")</f>
        <v/>
      </c>
      <c r="B432" t="inlineStr">
        <is>
          <t>1:16</t>
        </is>
      </c>
      <c r="C432" t="inlineStr">
        <is>
          <t>And he reverentially chronicles 
the preparation of kneaded dough balls</t>
        </is>
      </c>
      <c r="D432">
        <f>HYPERLINK("https://www.youtube.com/watch?v=iHqzHrEFFTU&amp;t=76s", "Go to time")</f>
        <v/>
      </c>
    </row>
    <row r="433">
      <c r="A433">
        <f>HYPERLINK("https://www.youtube.com/watch?v=v-t1Z5-oPtU", "Video")</f>
        <v/>
      </c>
      <c r="B433" t="inlineStr">
        <is>
          <t>2:16</t>
        </is>
      </c>
      <c r="C433" t="inlineStr">
        <is>
          <t>Speaking of digestion, does chronic
stress affect your waistline?</t>
        </is>
      </c>
      <c r="D433">
        <f>HYPERLINK("https://www.youtube.com/watch?v=v-t1Z5-oPtU&amp;t=136s", "Go to time")</f>
        <v/>
      </c>
    </row>
    <row r="434">
      <c r="A434">
        <f>HYPERLINK("https://www.youtube.com/watch?v=v-t1Z5-oPtU", "Video")</f>
        <v/>
      </c>
      <c r="B434" t="inlineStr">
        <is>
          <t>2:50</t>
        </is>
      </c>
      <c r="C434" t="inlineStr">
        <is>
          <t>that can increase your risk
of developing chronic diseases,</t>
        </is>
      </c>
      <c r="D434">
        <f>HYPERLINK("https://www.youtube.com/watch?v=v-t1Z5-oPtU&amp;t=170s", "Go to time")</f>
        <v/>
      </c>
    </row>
    <row r="435">
      <c r="A435">
        <f>HYPERLINK("https://www.youtube.com/watch?v=v-t1Z5-oPtU", "Video")</f>
        <v/>
      </c>
      <c r="B435" t="inlineStr">
        <is>
          <t>3:06</t>
        </is>
      </c>
      <c r="C435" t="inlineStr">
        <is>
          <t>but chronic stress can dampen function
of some immune cells,</t>
        </is>
      </c>
      <c r="D435">
        <f>HYPERLINK("https://www.youtube.com/watch?v=v-t1Z5-oPtU&amp;t=186s", "Go to time")</f>
        <v/>
      </c>
    </row>
    <row r="436">
      <c r="A436">
        <f>HYPERLINK("https://www.youtube.com/watch?v=v-t1Z5-oPtU", "Video")</f>
        <v/>
      </c>
      <c r="B436" t="inlineStr">
        <is>
          <t>3:17</t>
        </is>
      </c>
      <c r="C436" t="inlineStr">
        <is>
          <t>You may have to curb your chronic stress.</t>
        </is>
      </c>
      <c r="D436">
        <f>HYPERLINK("https://www.youtube.com/watch?v=v-t1Z5-oPtU&amp;t=197s", "Go to time")</f>
        <v/>
      </c>
    </row>
    <row r="437">
      <c r="A437">
        <f>HYPERLINK("https://www.youtube.com/watch?v=v-t1Z5-oPtU", "Video")</f>
        <v/>
      </c>
      <c r="B437" t="inlineStr">
        <is>
          <t>3:46</t>
        </is>
      </c>
      <c r="C437" t="inlineStr">
        <is>
          <t>chronic stress has even more ways
it can sabotage your health,</t>
        </is>
      </c>
      <c r="D437">
        <f>HYPERLINK("https://www.youtube.com/watch?v=v-t1Z5-oPtU&amp;t=226s", "Go to time")</f>
        <v/>
      </c>
    </row>
    <row r="438">
      <c r="A438">
        <f>HYPERLINK("https://www.youtube.com/watch?v=dqONk48l5vY", "Video")</f>
        <v/>
      </c>
      <c r="B438" t="inlineStr">
        <is>
          <t>2:10</t>
        </is>
      </c>
      <c r="C438" t="inlineStr">
        <is>
          <t>studies show that chronically sleeping
fewer than six hours a night</t>
        </is>
      </c>
      <c r="D438">
        <f>HYPERLINK("https://www.youtube.com/watch?v=dqONk48l5vY&amp;t=130s", "Go to time")</f>
        <v/>
      </c>
    </row>
    <row r="439">
      <c r="A439">
        <f>HYPERLINK("https://www.youtube.com/watch?v=oT5pDvdMzhk", "Video")</f>
        <v/>
      </c>
      <c r="B439" t="inlineStr">
        <is>
          <t>1:44</t>
        </is>
      </c>
      <c r="C439" t="inlineStr">
        <is>
          <t>Alzheimer's involves a long,
chronic process,</t>
        </is>
      </c>
      <c r="D439">
        <f>HYPERLINK("https://www.youtube.com/watch?v=oT5pDvdMzhk&amp;t=104s", "Go to time")</f>
        <v/>
      </c>
    </row>
    <row r="440">
      <c r="A440">
        <f>HYPERLINK("https://www.youtube.com/watch?v=pFdiX8mj0Es", "Video")</f>
        <v/>
      </c>
      <c r="B440" t="inlineStr">
        <is>
          <t>4:58</t>
        </is>
      </c>
      <c r="C440" t="inlineStr">
        <is>
          <t>An obsessive chronicler,</t>
        </is>
      </c>
      <c r="D440">
        <f>HYPERLINK("https://www.youtube.com/watch?v=pFdiX8mj0Es&amp;t=298s", "Go to time")</f>
        <v/>
      </c>
    </row>
    <row r="441">
      <c r="A441">
        <f>HYPERLINK("https://www.youtube.com/watch?v=RBsY88Lir-A", "Video")</f>
        <v/>
      </c>
      <c r="B441" t="inlineStr">
        <is>
          <t>2:11</t>
        </is>
      </c>
      <c r="C441" t="inlineStr">
        <is>
          <t>he spent years creating 
a lengthy chronicle</t>
        </is>
      </c>
      <c r="D441">
        <f>HYPERLINK("https://www.youtube.com/watch?v=RBsY88Lir-A&amp;t=131s", "Go to time")</f>
        <v/>
      </c>
    </row>
    <row r="442">
      <c r="A442">
        <f>HYPERLINK("https://www.youtube.com/watch?v=RBsY88Lir-A", "Video")</f>
        <v/>
      </c>
      <c r="B442" t="inlineStr">
        <is>
          <t>3:19</t>
        </is>
      </c>
      <c r="C442" t="inlineStr">
        <is>
          <t>Geoffrey’s chronicle got the attention 
he’d hoped for,</t>
        </is>
      </c>
      <c r="D442">
        <f>HYPERLINK("https://www.youtube.com/watch?v=RBsY88Lir-A&amp;t=199s", "Go to time")</f>
        <v/>
      </c>
    </row>
    <row r="443">
      <c r="A443">
        <f>HYPERLINK("https://www.youtube.com/watch?v=RBsY88Lir-A", "Video")</f>
        <v/>
      </c>
      <c r="B443" t="inlineStr">
        <is>
          <t>5:00</t>
        </is>
      </c>
      <c r="C443" t="inlineStr">
        <is>
          <t>to reflect the concerns of his chroniclers
and their audiences.</t>
        </is>
      </c>
      <c r="D443">
        <f>HYPERLINK("https://www.youtube.com/watch?v=RBsY88Lir-A&amp;t=300s", "Go to time")</f>
        <v/>
      </c>
    </row>
    <row r="444">
      <c r="A444">
        <f>HYPERLINK("https://www.youtube.com/watch?v=eBYqlmS4A-E", "Video")</f>
        <v/>
      </c>
      <c r="B444" t="inlineStr">
        <is>
          <t>2:10</t>
        </is>
      </c>
      <c r="C444" t="inlineStr">
        <is>
          <t>various clerics, chroniclers, and poets
wrote about this medieval Scottish king.</t>
        </is>
      </c>
      <c r="D444">
        <f>HYPERLINK("https://www.youtube.com/watch?v=eBYqlmS4A-E&amp;t=130s", "Go to time")</f>
        <v/>
      </c>
    </row>
    <row r="445">
      <c r="A445">
        <f>HYPERLINK("https://www.youtube.com/watch?v=idrbwnWLJ7w", "Video")</f>
        <v/>
      </c>
      <c r="B445" t="inlineStr">
        <is>
          <t>4:45</t>
        </is>
      </c>
      <c r="C445" t="inlineStr">
        <is>
          <t>from diabetes to stroke to chronic pain.</t>
        </is>
      </c>
      <c r="D445">
        <f>HYPERLINK("https://www.youtube.com/watch?v=idrbwnWLJ7w&amp;t=285s", "Go to time")</f>
        <v/>
      </c>
    </row>
    <row r="446">
      <c r="A446">
        <f>HYPERLINK("https://www.youtube.com/watch?v=lfe1wEQzSzM", "Video")</f>
        <v/>
      </c>
      <c r="B446" t="inlineStr">
        <is>
          <t>0:47</t>
        </is>
      </c>
      <c r="C446" t="inlineStr">
        <is>
          <t>and, lastly, an epic history called 
the Primary Chronicle</t>
        </is>
      </c>
      <c r="D446">
        <f>HYPERLINK("https://www.youtube.com/watch?v=lfe1wEQzSzM&amp;t=47s", "Go to time")</f>
        <v/>
      </c>
    </row>
    <row r="447">
      <c r="A447">
        <f>HYPERLINK("https://www.youtube.com/watch?v=WuyPuH9ojCE", "Video")</f>
        <v/>
      </c>
      <c r="B447" t="inlineStr">
        <is>
          <t>0:36</t>
        </is>
      </c>
      <c r="C447" t="inlineStr">
        <is>
          <t>Chronic stress,</t>
        </is>
      </c>
      <c r="D447">
        <f>HYPERLINK("https://www.youtube.com/watch?v=WuyPuH9ojCE&amp;t=36s", "Go to time")</f>
        <v/>
      </c>
    </row>
    <row r="448">
      <c r="A448">
        <f>HYPERLINK("https://www.youtube.com/watch?v=WuyPuH9ojCE", "Video")</f>
        <v/>
      </c>
      <c r="B448" t="inlineStr">
        <is>
          <t>1:20</t>
        </is>
      </c>
      <c r="C448" t="inlineStr">
        <is>
          <t>For example, chronic stress increases
the activity level</t>
        </is>
      </c>
      <c r="D448">
        <f>HYPERLINK("https://www.youtube.com/watch?v=WuyPuH9ojCE&amp;t=80s", "Go to time")</f>
        <v/>
      </c>
    </row>
    <row r="449">
      <c r="A449">
        <f>HYPERLINK("https://www.youtube.com/watch?v=WuyPuH9ojCE", "Video")</f>
        <v/>
      </c>
      <c r="B449" t="inlineStr">
        <is>
          <t>2:16</t>
        </is>
      </c>
      <c r="C449" t="inlineStr">
        <is>
          <t>This means chronic stress 
might make it harder for you to learn</t>
        </is>
      </c>
      <c r="D449">
        <f>HYPERLINK("https://www.youtube.com/watch?v=WuyPuH9ojCE&amp;t=136s", "Go to time")</f>
        <v/>
      </c>
    </row>
    <row r="450">
      <c r="A450">
        <f>HYPERLINK("https://www.youtube.com/watch?v=LkGOGzpbrCk", "Video")</f>
        <v/>
      </c>
      <c r="B450" t="inlineStr">
        <is>
          <t>4:10</t>
        </is>
      </c>
      <c r="C450" t="inlineStr">
        <is>
          <t>Hearing loss is the third most common 
chronic disease in the world.</t>
        </is>
      </c>
      <c r="D450">
        <f>HYPERLINK("https://www.youtube.com/watch?v=LkGOGzpbrCk&amp;t=250s", "Go to time")</f>
        <v/>
      </c>
    </row>
    <row r="451">
      <c r="A451">
        <f>HYPERLINK("https://www.youtube.com/watch?v=ryGpw660ehc", "Video")</f>
        <v/>
      </c>
      <c r="B451" t="inlineStr">
        <is>
          <t>2:00</t>
        </is>
      </c>
      <c r="C451" t="inlineStr">
        <is>
          <t>If poor nutrition, chronic disease or
antibiotics disturb this delicate balance,</t>
        </is>
      </c>
      <c r="D451">
        <f>HYPERLINK("https://www.youtube.com/watch?v=ryGpw660ehc&amp;t=120s", "Go to time")</f>
        <v/>
      </c>
    </row>
    <row r="452">
      <c r="A452">
        <f>HYPERLINK("https://www.youtube.com/watch?v=4dn7TEjnbPY", "Video")</f>
        <v/>
      </c>
      <c r="B452" t="inlineStr">
        <is>
          <t>4:10</t>
        </is>
      </c>
      <c r="C452" t="inlineStr">
        <is>
          <t>Still less a historical chronicle.</t>
        </is>
      </c>
      <c r="D452">
        <f>HYPERLINK("https://www.youtube.com/watch?v=4dn7TEjnbPY&amp;t=250s", "Go to time")</f>
        <v/>
      </c>
    </row>
    <row r="453">
      <c r="A453">
        <f>HYPERLINK("https://www.youtube.com/watch?v=zW7ed06kYhs", "Video")</f>
        <v/>
      </c>
      <c r="B453" t="inlineStr">
        <is>
          <t>0:41</t>
        </is>
      </c>
      <c r="C453" t="inlineStr">
        <is>
          <t>about was cupcakes and the chronicles of</t>
        </is>
      </c>
      <c r="D453">
        <f>HYPERLINK("https://www.youtube.com/watch?v=zW7ed06kYhs&amp;t=41s", "Go to time")</f>
        <v/>
      </c>
    </row>
    <row r="454">
      <c r="A454">
        <f>HYPERLINK("https://www.youtube.com/watch?v=Wclm0bykAEE", "Video")</f>
        <v/>
      </c>
      <c r="B454" t="inlineStr">
        <is>
          <t>1:14</t>
        </is>
      </c>
      <c r="C454" t="inlineStr">
        <is>
          <t>about was cupcakes and the chronicles of</t>
        </is>
      </c>
      <c r="D454">
        <f>HYPERLINK("https://www.youtube.com/watch?v=Wclm0bykAEE&amp;t=74s", "Go to time")</f>
        <v/>
      </c>
    </row>
    <row r="455">
      <c r="A455">
        <f>HYPERLINK("https://www.youtube.com/watch?v=LxeINIgEp38", "Video")</f>
        <v/>
      </c>
      <c r="B455" t="inlineStr">
        <is>
          <t>0:59</t>
        </is>
      </c>
      <c r="C455" t="inlineStr">
        <is>
          <t>about was cupcakes and the Chronicles of</t>
        </is>
      </c>
      <c r="D455">
        <f>HYPERLINK("https://www.youtube.com/watch?v=LxeINIgEp38&amp;t=59s", "Go to time")</f>
        <v/>
      </c>
    </row>
    <row r="456">
      <c r="A456">
        <f>HYPERLINK("https://www.youtube.com/watch?v=UUD_zudIDb8", "Video")</f>
        <v/>
      </c>
      <c r="B456" t="inlineStr">
        <is>
          <t>3:14</t>
        </is>
      </c>
      <c r="C456" t="inlineStr">
        <is>
          <t>The Chronicles of Narnia uh-huh who</t>
        </is>
      </c>
      <c r="D456">
        <f>HYPERLINK("https://www.youtube.com/watch?v=UUD_zudIDb8&amp;t=194s", "Go to time")</f>
        <v/>
      </c>
    </row>
    <row r="457">
      <c r="A457">
        <f>HYPERLINK("https://www.youtube.com/watch?v=sdyRtNJmv_A", "Video")</f>
        <v/>
      </c>
      <c r="B457" t="inlineStr">
        <is>
          <t>7:05</t>
        </is>
      </c>
      <c r="C457" t="inlineStr">
        <is>
          <t>about was cupcakes The Chronicles of</t>
        </is>
      </c>
      <c r="D457">
        <f>HYPERLINK("https://www.youtube.com/watch?v=sdyRtNJmv_A&amp;t=425s", "Go to time")</f>
        <v/>
      </c>
    </row>
    <row r="458">
      <c r="A458">
        <f>HYPERLINK("https://www.youtube.com/watch?v=FldGxkUFuuQ", "Video")</f>
        <v/>
      </c>
      <c r="B458" t="inlineStr">
        <is>
          <t>1:15</t>
        </is>
      </c>
      <c r="C458" t="inlineStr">
        <is>
          <t>Chronicles of Narnia</t>
        </is>
      </c>
      <c r="D458">
        <f>HYPERLINK("https://www.youtube.com/watch?v=FldGxkUFuuQ&amp;t=75s", "Go to time")</f>
        <v/>
      </c>
    </row>
    <row r="459">
      <c r="A459">
        <f>HYPERLINK("https://www.youtube.com/watch?v=CZZrFC2MFAw", "Video")</f>
        <v/>
      </c>
      <c r="B459" t="inlineStr">
        <is>
          <t>2:35</t>
        </is>
      </c>
      <c r="C459" t="inlineStr">
        <is>
          <t>Chronicles of Narnia God who invented</t>
        </is>
      </c>
      <c r="D459">
        <f>HYPERLINK("https://www.youtube.com/watch?v=CZZrFC2MFAw&amp;t=155s", "Go to time")</f>
        <v/>
      </c>
    </row>
    <row r="460">
      <c r="A460">
        <f>HYPERLINK("https://www.youtube.com/watch?v=u_Mrk5fCRj4", "Video")</f>
        <v/>
      </c>
      <c r="B460" t="inlineStr">
        <is>
          <t>1:47</t>
        </is>
      </c>
      <c r="C460" t="inlineStr">
        <is>
          <t>Chronicles of Narnia who invented</t>
        </is>
      </c>
      <c r="D460">
        <f>HYPERLINK("https://www.youtube.com/watch?v=u_Mrk5fCRj4&amp;t=107s", "Go to time")</f>
        <v/>
      </c>
    </row>
    <row r="461">
      <c r="A461">
        <f>HYPERLINK("https://www.youtube.com/watch?v=p68xZa30_7Q", "Video")</f>
        <v/>
      </c>
      <c r="B461" t="inlineStr">
        <is>
          <t>8:50</t>
        </is>
      </c>
      <c r="C461" t="inlineStr">
        <is>
          <t>about was cupcakes The Chronicles of</t>
        </is>
      </c>
      <c r="D461">
        <f>HYPERLINK("https://www.youtube.com/watch?v=p68xZa30_7Q&amp;t=530s", "Go to time")</f>
        <v/>
      </c>
    </row>
    <row r="462">
      <c r="A462">
        <f>HYPERLINK("https://www.youtube.com/watch?v=bqAhJcSQQG4", "Video")</f>
        <v/>
      </c>
      <c r="B462" t="inlineStr">
        <is>
          <t>1:30</t>
        </is>
      </c>
      <c r="C462" t="inlineStr">
        <is>
          <t>about with cupcakes The Chronicles of</t>
        </is>
      </c>
      <c r="D462">
        <f>HYPERLINK("https://www.youtube.com/watch?v=bqAhJcSQQG4&amp;t=90s", "Go to time")</f>
        <v/>
      </c>
    </row>
    <row r="463">
      <c r="A463">
        <f>HYPERLINK("https://www.youtube.com/watch?v=dSQztKXR6k0", "Video")</f>
        <v/>
      </c>
      <c r="B463" t="inlineStr">
        <is>
          <t>1:37</t>
        </is>
      </c>
      <c r="C463" t="inlineStr">
        <is>
          <t>with unmanaged underlying chronic</t>
        </is>
      </c>
      <c r="D463">
        <f>HYPERLINK("https://www.youtube.com/watch?v=dSQztKXR6k0&amp;t=97s",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2025-05-29T19:03:23Z</dcterms:created>
  <dcterms:modified xsi:type="dcterms:W3CDTF">2025-05-29T19:03:23Z</dcterms:modified>
</cp:coreProperties>
</file>