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HYPERLINK("https://www.youtube.com/watch?v=7lOJxI-3oqQ", "Video")</f>
        <v/>
      </c>
      <c r="B2" t="inlineStr">
        <is>
          <t>1:16</t>
        </is>
      </c>
      <c r="C2" t="inlineStr">
        <is>
          <t>I just don't think
most folks have figured out</t>
        </is>
      </c>
      <c r="D2">
        <f>HYPERLINK("https://www.youtube.com/watch?v=7lOJxI-3oqQ&amp;t=76s", "Go to time")</f>
        <v/>
      </c>
    </row>
    <row r="3">
      <c r="A3">
        <f>HYPERLINK("https://www.youtube.com/watch?v=TfmCT-Qsegg", "Video")</f>
        <v/>
      </c>
      <c r="B3" t="inlineStr">
        <is>
          <t>1:36</t>
        </is>
      </c>
      <c r="C3" t="inlineStr">
        <is>
          <t>And then somebody figured out, you know, they
don't really eat meat probably.</t>
        </is>
      </c>
      <c r="D3">
        <f>HYPERLINK("https://www.youtube.com/watch?v=TfmCT-Qsegg&amp;t=96s", "Go to time")</f>
        <v/>
      </c>
    </row>
    <row r="4">
      <c r="A4">
        <f>HYPERLINK("https://www.youtube.com/watch?v=-PT1CMzZNg0", "Video")</f>
        <v/>
      </c>
      <c r="B4" t="inlineStr">
        <is>
          <t>0:22</t>
        </is>
      </c>
      <c r="C4" t="inlineStr">
        <is>
          <t>We figured out how to make them safe.</t>
        </is>
      </c>
      <c r="D4">
        <f>HYPERLINK("https://www.youtube.com/watch?v=-PT1CMzZNg0&amp;t=22s", "Go to time")</f>
        <v/>
      </c>
    </row>
    <row r="5">
      <c r="A5">
        <f>HYPERLINK("https://www.youtube.com/watch?v=328wX2x_s5g", "Video")</f>
        <v/>
      </c>
      <c r="B5" t="inlineStr">
        <is>
          <t>17:07</t>
        </is>
      </c>
      <c r="C5" t="inlineStr">
        <is>
          <t>So I figured, I felt so bad about this, I
contacted one of the… a major charity, actually</t>
        </is>
      </c>
      <c r="D5">
        <f>HYPERLINK("https://www.youtube.com/watch?v=328wX2x_s5g&amp;t=1027s", "Go to time")</f>
        <v/>
      </c>
    </row>
    <row r="6">
      <c r="A6">
        <f>HYPERLINK("https://www.youtube.com/watch?v=eUqDMfghrX0", "Video")</f>
        <v/>
      </c>
      <c r="B6" t="inlineStr">
        <is>
          <t>1:35</t>
        </is>
      </c>
      <c r="C6" t="inlineStr">
        <is>
          <t>learning curves figured out how to</t>
        </is>
      </c>
      <c r="D6">
        <f>HYPERLINK("https://www.youtube.com/watch?v=eUqDMfghrX0&amp;t=95s", "Go to time")</f>
        <v/>
      </c>
    </row>
    <row r="7">
      <c r="A7">
        <f>HYPERLINK("https://www.youtube.com/watch?v=Fq_zKRqyCNU", "Video")</f>
        <v/>
      </c>
      <c r="B7" t="inlineStr">
        <is>
          <t>3:28</t>
        </is>
      </c>
      <c r="C7" t="inlineStr">
        <is>
          <t>They had figured out how to form habits</t>
        </is>
      </c>
      <c r="D7">
        <f>HYPERLINK("https://www.youtube.com/watch?v=Fq_zKRqyCNU&amp;t=208s", "Go to time")</f>
        <v/>
      </c>
    </row>
    <row r="8">
      <c r="A8">
        <f>HYPERLINK("https://www.youtube.com/watch?v=kQynS3T_sQw", "Video")</f>
        <v/>
      </c>
      <c r="B8" t="inlineStr">
        <is>
          <t>5:59</t>
        </is>
      </c>
      <c r="C8" t="inlineStr">
        <is>
          <t>all been figured out I helped figure it</t>
        </is>
      </c>
      <c r="D8">
        <f>HYPERLINK("https://www.youtube.com/watch?v=kQynS3T_sQw&amp;t=359s", "Go to time")</f>
        <v/>
      </c>
    </row>
    <row r="9">
      <c r="A9">
        <f>HYPERLINK("https://www.youtube.com/watch?v=T5_0IKPiw9Y", "Video")</f>
        <v/>
      </c>
      <c r="B9" t="inlineStr">
        <is>
          <t>1:34</t>
        </is>
      </c>
      <c r="C9" t="inlineStr">
        <is>
          <t>figured out yet because the the current</t>
        </is>
      </c>
      <c r="D9">
        <f>HYPERLINK("https://www.youtube.com/watch?v=T5_0IKPiw9Y&amp;t=94s", "Go to time")</f>
        <v/>
      </c>
    </row>
    <row r="10">
      <c r="A10">
        <f>HYPERLINK("https://www.youtube.com/watch?v=pRDgYOp7zFs", "Video")</f>
        <v/>
      </c>
      <c r="B10" t="inlineStr">
        <is>
          <t>0:14</t>
        </is>
      </c>
      <c r="C10" t="inlineStr">
        <is>
          <t>Iceland said when they figured out they</t>
        </is>
      </c>
      <c r="D10">
        <f>HYPERLINK("https://www.youtube.com/watch?v=pRDgYOp7zFs&amp;t=14s", "Go to time")</f>
        <v/>
      </c>
    </row>
    <row r="11">
      <c r="A11">
        <f>HYPERLINK("https://www.youtube.com/watch?v=N8CXgBSQhcA", "Video")</f>
        <v/>
      </c>
      <c r="B11" t="inlineStr">
        <is>
          <t>8:18</t>
        </is>
      </c>
      <c r="C11" t="inlineStr">
        <is>
          <t>figured out a way of grazing over great</t>
        </is>
      </c>
      <c r="D11">
        <f>HYPERLINK("https://www.youtube.com/watch?v=N8CXgBSQhcA&amp;t=498s", "Go to time")</f>
        <v/>
      </c>
    </row>
    <row r="12">
      <c r="A12">
        <f>HYPERLINK("https://www.youtube.com/watch?v=QBA98jHWhoU", "Video")</f>
        <v/>
      </c>
      <c r="B12" t="inlineStr">
        <is>
          <t>15:25</t>
        </is>
      </c>
      <c r="C12" t="inlineStr">
        <is>
          <t>These Saskatchewan researchers figured out</t>
        </is>
      </c>
      <c r="D12">
        <f>HYPERLINK("https://www.youtube.com/watch?v=QBA98jHWhoU&amp;t=925s", "Go to time")</f>
        <v/>
      </c>
    </row>
    <row r="13">
      <c r="A13">
        <f>HYPERLINK("https://www.youtube.com/watch?v=QBA98jHWhoU", "Video")</f>
        <v/>
      </c>
      <c r="B13" t="inlineStr">
        <is>
          <t>17:08</t>
        </is>
      </c>
      <c r="C13" t="inlineStr">
        <is>
          <t>So we've figured out a lot since then,</t>
        </is>
      </c>
      <c r="D13">
        <f>HYPERLINK("https://www.youtube.com/watch?v=QBA98jHWhoU&amp;t=1028s", "Go to time")</f>
        <v/>
      </c>
    </row>
    <row r="14">
      <c r="A14">
        <f>HYPERLINK("https://www.youtube.com/watch?v=QBA98jHWhoU", "Video")</f>
        <v/>
      </c>
      <c r="B14" t="inlineStr">
        <is>
          <t>96:51</t>
        </is>
      </c>
      <c r="C14" t="inlineStr">
        <is>
          <t>we've recently pulled all
the data and figured out,</t>
        </is>
      </c>
      <c r="D14">
        <f>HYPERLINK("https://www.youtube.com/watch?v=QBA98jHWhoU&amp;t=5811s", "Go to time")</f>
        <v/>
      </c>
    </row>
    <row r="15">
      <c r="A15">
        <f>HYPERLINK("https://www.youtube.com/watch?v=QBA98jHWhoU", "Video")</f>
        <v/>
      </c>
      <c r="B15" t="inlineStr">
        <is>
          <t>116:15</t>
        </is>
      </c>
      <c r="C15" t="inlineStr">
        <is>
          <t>So others in the field have
figured out some things</t>
        </is>
      </c>
      <c r="D15">
        <f>HYPERLINK("https://www.youtube.com/watch?v=QBA98jHWhoU&amp;t=6975s", "Go to time")</f>
        <v/>
      </c>
    </row>
    <row r="16">
      <c r="A16">
        <f>HYPERLINK("https://www.youtube.com/watch?v=g9KRLZGysm8", "Video")</f>
        <v/>
      </c>
      <c r="B16" t="inlineStr">
        <is>
          <t>5:30</t>
        </is>
      </c>
      <c r="C16" t="inlineStr">
        <is>
          <t>figured out how to divide up the spoils</t>
        </is>
      </c>
      <c r="D16">
        <f>HYPERLINK("https://www.youtube.com/watch?v=g9KRLZGysm8&amp;t=330s", "Go to time")</f>
        <v/>
      </c>
    </row>
    <row r="17">
      <c r="A17">
        <f>HYPERLINK("https://www.youtube.com/watch?v=Gwhjr1LR4ck", "Video")</f>
        <v/>
      </c>
      <c r="B17" t="inlineStr">
        <is>
          <t>3:28</t>
        </is>
      </c>
      <c r="C17" t="inlineStr">
        <is>
          <t>I haven't figured it out yet I'm still</t>
        </is>
      </c>
      <c r="D17">
        <f>HYPERLINK("https://www.youtube.com/watch?v=Gwhjr1LR4ck&amp;t=208s", "Go to time")</f>
        <v/>
      </c>
    </row>
    <row r="18">
      <c r="A18">
        <f>HYPERLINK("https://www.youtube.com/watch?v=pmA2GbuI6Zs", "Video")</f>
        <v/>
      </c>
      <c r="B18" t="inlineStr">
        <is>
          <t>1:25</t>
        </is>
      </c>
      <c r="C18" t="inlineStr">
        <is>
          <t>that that people have now figured out</t>
        </is>
      </c>
      <c r="D18">
        <f>HYPERLINK("https://www.youtube.com/watch?v=pmA2GbuI6Zs&amp;t=85s", "Go to time")</f>
        <v/>
      </c>
    </row>
    <row r="19">
      <c r="A19">
        <f>HYPERLINK("https://www.youtube.com/watch?v=sO_sRSg_Rb4", "Video")</f>
        <v/>
      </c>
      <c r="B19" t="inlineStr">
        <is>
          <t>5:18</t>
        </is>
      </c>
      <c r="C19" t="inlineStr">
        <is>
          <t>I figured out the book to go with it. Um</t>
        </is>
      </c>
      <c r="D19">
        <f>HYPERLINK("https://www.youtube.com/watch?v=sO_sRSg_Rb4&amp;t=318s", "Go to time")</f>
        <v/>
      </c>
    </row>
    <row r="20">
      <c r="A20">
        <f>HYPERLINK("https://www.youtube.com/watch?v=eZRz7k83W-Y", "Video")</f>
        <v/>
      </c>
      <c r="B20" t="inlineStr">
        <is>
          <t>1:24</t>
        </is>
      </c>
      <c r="C20" t="inlineStr">
        <is>
          <t>So some researchers have figured out</t>
        </is>
      </c>
      <c r="D20">
        <f>HYPERLINK("https://www.youtube.com/watch?v=eZRz7k83W-Y&amp;t=84s", "Go to time")</f>
        <v/>
      </c>
    </row>
    <row r="21">
      <c r="A21">
        <f>HYPERLINK("https://www.youtube.com/watch?v=hriKvIN20Vw", "Video")</f>
        <v/>
      </c>
      <c r="B21" t="inlineStr">
        <is>
          <t>9:20</t>
        </is>
      </c>
      <c r="C21" t="inlineStr">
        <is>
          <t>figured out if you had that you couldn't</t>
        </is>
      </c>
      <c r="D21">
        <f>HYPERLINK("https://www.youtube.com/watch?v=hriKvIN20Vw&amp;t=560s", "Go to time")</f>
        <v/>
      </c>
    </row>
    <row r="22">
      <c r="A22">
        <f>HYPERLINK("https://www.youtube.com/watch?v=UzInAWq1xd8", "Video")</f>
        <v/>
      </c>
      <c r="B22" t="inlineStr">
        <is>
          <t>5:07</t>
        </is>
      </c>
      <c r="C22" t="inlineStr">
        <is>
          <t>where I've figured it out they're like</t>
        </is>
      </c>
      <c r="D22">
        <f>HYPERLINK("https://www.youtube.com/watch?v=UzInAWq1xd8&amp;t=307s", "Go to time")</f>
        <v/>
      </c>
    </row>
    <row r="23">
      <c r="A23">
        <f>HYPERLINK("https://www.youtube.com/watch?v=aB5ys1zsz-o", "Video")</f>
        <v/>
      </c>
      <c r="B23" t="inlineStr">
        <is>
          <t>2:29</t>
        </is>
      </c>
      <c r="C23" t="inlineStr">
        <is>
          <t>And what I figured out – like if you’re
lifting weights you’re just jacking weight,</t>
        </is>
      </c>
      <c r="D23">
        <f>HYPERLINK("https://www.youtube.com/watch?v=aB5ys1zsz-o&amp;t=149s", "Go to time")</f>
        <v/>
      </c>
    </row>
    <row r="24">
      <c r="A24">
        <f>HYPERLINK("https://www.youtube.com/watch?v=i9i5i1Xnemw", "Video")</f>
        <v/>
      </c>
      <c r="B24" t="inlineStr">
        <is>
          <t>5:03</t>
        </is>
      </c>
      <c r="C24" t="inlineStr">
        <is>
          <t>would be that we have figured out a way</t>
        </is>
      </c>
      <c r="D24">
        <f>HYPERLINK("https://www.youtube.com/watch?v=i9i5i1Xnemw&amp;t=303s", "Go to time")</f>
        <v/>
      </c>
    </row>
    <row r="25">
      <c r="A25">
        <f>HYPERLINK("https://www.youtube.com/watch?v=VOE-rvgpnEY", "Video")</f>
        <v/>
      </c>
      <c r="B25" t="inlineStr">
        <is>
          <t>2:32</t>
        </is>
      </c>
      <c r="C25" t="inlineStr">
        <is>
          <t>figured out if you had that you couldn't</t>
        </is>
      </c>
      <c r="D25">
        <f>HYPERLINK("https://www.youtube.com/watch?v=VOE-rvgpnEY&amp;t=152s", "Go to time")</f>
        <v/>
      </c>
    </row>
    <row r="26">
      <c r="A26">
        <f>HYPERLINK("https://www.youtube.com/watch?v=Pu6Xj9g2KJE", "Video")</f>
        <v/>
      </c>
      <c r="B26" t="inlineStr">
        <is>
          <t>1:00</t>
        </is>
      </c>
      <c r="C26" t="inlineStr">
        <is>
          <t>problem that needs to be figured out so</t>
        </is>
      </c>
      <c r="D26">
        <f>HYPERLINK("https://www.youtube.com/watch?v=Pu6Xj9g2KJE&amp;t=60s", "Go to time")</f>
        <v/>
      </c>
    </row>
    <row r="27">
      <c r="A27">
        <f>HYPERLINK("https://www.youtube.com/watch?v=cVLpdzhcU0g", "Video")</f>
        <v/>
      </c>
      <c r="B27" t="inlineStr">
        <is>
          <t>58:01</t>
        </is>
      </c>
      <c r="C27" t="inlineStr">
        <is>
          <t>mountains.  They started to rely on each
other more.  They figured out how to break</t>
        </is>
      </c>
      <c r="D27">
        <f>HYPERLINK("https://www.youtube.com/watch?v=cVLpdzhcU0g&amp;t=3481s", "Go to time")</f>
        <v/>
      </c>
    </row>
    <row r="28">
      <c r="A28">
        <f>HYPERLINK("https://www.youtube.com/watch?v=cVLpdzhcU0g", "Video")</f>
        <v/>
      </c>
      <c r="B28" t="inlineStr">
        <is>
          <t>58:02</t>
        </is>
      </c>
      <c r="C28" t="inlineStr">
        <is>
          <t>camp efficiently.  They figured out how to
make the best of the food, how to fuel up</t>
        </is>
      </c>
      <c r="D28">
        <f>HYPERLINK("https://www.youtube.com/watch?v=cVLpdzhcU0g&amp;t=3482s", "Go to time")</f>
        <v/>
      </c>
    </row>
    <row r="29">
      <c r="A29">
        <f>HYPERLINK("https://www.youtube.com/watch?v=M3bamcK1hNY", "Video")</f>
        <v/>
      </c>
      <c r="B29" t="inlineStr">
        <is>
          <t>0:50</t>
        </is>
      </c>
      <c r="C29" t="inlineStr">
        <is>
          <t>the beginning he figured out a way</t>
        </is>
      </c>
      <c r="D29">
        <f>HYPERLINK("https://www.youtube.com/watch?v=M3bamcK1hNY&amp;t=50s", "Go to time")</f>
        <v/>
      </c>
    </row>
    <row r="30">
      <c r="A30">
        <f>HYPERLINK("https://www.youtube.com/watch?v=Z_RVvxO-Ifo", "Video")</f>
        <v/>
      </c>
      <c r="B30" t="inlineStr">
        <is>
          <t>4:46</t>
        </is>
      </c>
      <c r="C30" t="inlineStr">
        <is>
          <t>and then we figured out how to make the</t>
        </is>
      </c>
      <c r="D30">
        <f>HYPERLINK("https://www.youtube.com/watch?v=Z_RVvxO-Ifo&amp;t=286s", "Go to time")</f>
        <v/>
      </c>
    </row>
    <row r="31">
      <c r="A31">
        <f>HYPERLINK("https://www.youtube.com/watch?v=Z_RVvxO-Ifo", "Video")</f>
        <v/>
      </c>
      <c r="B31" t="inlineStr">
        <is>
          <t>19:57</t>
        </is>
      </c>
      <c r="C31" t="inlineStr">
        <is>
          <t>they quickly figured out is the only way</t>
        </is>
      </c>
      <c r="D31">
        <f>HYPERLINK("https://www.youtube.com/watch?v=Z_RVvxO-Ifo&amp;t=1197s", "Go to time")</f>
        <v/>
      </c>
    </row>
    <row r="32">
      <c r="A32">
        <f>HYPERLINK("https://www.youtube.com/watch?v=Z_RVvxO-Ifo", "Video")</f>
        <v/>
      </c>
      <c r="B32" t="inlineStr">
        <is>
          <t>24:47</t>
        </is>
      </c>
      <c r="C32" t="inlineStr">
        <is>
          <t>figured out I I majored in urban</t>
        </is>
      </c>
      <c r="D32">
        <f>HYPERLINK("https://www.youtube.com/watch?v=Z_RVvxO-Ifo&amp;t=1487s", "Go to time")</f>
        <v/>
      </c>
    </row>
    <row r="33">
      <c r="A33">
        <f>HYPERLINK("https://www.youtube.com/watch?v=Z_RVvxO-Ifo", "Video")</f>
        <v/>
      </c>
      <c r="B33" t="inlineStr">
        <is>
          <t>24:49</t>
        </is>
      </c>
      <c r="C33" t="inlineStr">
        <is>
          <t>planning and figured out Aon it was the</t>
        </is>
      </c>
      <c r="D33">
        <f>HYPERLINK("https://www.youtube.com/watch?v=Z_RVvxO-Ifo&amp;t=1489s", "Go to time")</f>
        <v/>
      </c>
    </row>
    <row r="34">
      <c r="A34">
        <f>HYPERLINK("https://www.youtube.com/watch?v=Z_RVvxO-Ifo", "Video")</f>
        <v/>
      </c>
      <c r="B34" t="inlineStr">
        <is>
          <t>58:02</t>
        </is>
      </c>
      <c r="C34" t="inlineStr">
        <is>
          <t>thing Jason figured out is that you</t>
        </is>
      </c>
      <c r="D34">
        <f>HYPERLINK("https://www.youtube.com/watch?v=Z_RVvxO-Ifo&amp;t=3482s", "Go to time")</f>
        <v/>
      </c>
    </row>
    <row r="35">
      <c r="A35">
        <f>HYPERLINK("https://www.youtube.com/watch?v=GPgxUh8Mob4", "Video")</f>
        <v/>
      </c>
      <c r="B35" t="inlineStr">
        <is>
          <t>0:02</t>
        </is>
      </c>
      <c r="C35" t="inlineStr">
        <is>
          <t>- Has anybody figured out
how to do this gracefully?</t>
        </is>
      </c>
      <c r="D35">
        <f>HYPERLINK("https://www.youtube.com/watch?v=GPgxUh8Mob4&amp;t=2s", "Go to time")</f>
        <v/>
      </c>
    </row>
    <row r="36">
      <c r="A36">
        <f>HYPERLINK("https://www.youtube.com/watch?v=8KjDHtNlSiY", "Video")</f>
        <v/>
      </c>
      <c r="B36" t="inlineStr">
        <is>
          <t>0:53</t>
        </is>
      </c>
      <c r="C36" t="inlineStr">
        <is>
          <t>and I trust you figured this out by</t>
        </is>
      </c>
      <c r="D36">
        <f>HYPERLINK("https://www.youtube.com/watch?v=8KjDHtNlSiY&amp;t=53s", "Go to time")</f>
        <v/>
      </c>
    </row>
    <row r="37">
      <c r="A37">
        <f>HYPERLINK("https://www.youtube.com/watch?v=o6g8W6BaF_I", "Video")</f>
        <v/>
      </c>
      <c r="B37" t="inlineStr">
        <is>
          <t>7:08</t>
        </is>
      </c>
      <c r="C37" t="inlineStr">
        <is>
          <t>who figured out how the fabric evolves.</t>
        </is>
      </c>
      <c r="D37">
        <f>HYPERLINK("https://www.youtube.com/watch?v=o6g8W6BaF_I&amp;t=428s", "Go to time")</f>
        <v/>
      </c>
    </row>
    <row r="38">
      <c r="A38">
        <f>HYPERLINK("https://www.youtube.com/watch?v=2-8w6j3W9jU", "Video")</f>
        <v/>
      </c>
      <c r="B38" t="inlineStr">
        <is>
          <t>8:18</t>
        </is>
      </c>
      <c r="C38" t="inlineStr">
        <is>
          <t>curriculum that you figured out what</t>
        </is>
      </c>
      <c r="D38">
        <f>HYPERLINK("https://www.youtube.com/watch?v=2-8w6j3W9jU&amp;t=498s", "Go to time")</f>
        <v/>
      </c>
    </row>
    <row r="39">
      <c r="A39">
        <f>HYPERLINK("https://www.youtube.com/watch?v=bhhEDAE-a2E", "Video")</f>
        <v/>
      </c>
      <c r="B39" t="inlineStr">
        <is>
          <t>8:28</t>
        </is>
      </c>
      <c r="C39" t="inlineStr">
        <is>
          <t>figured out the size and speed of a molecule
in the air all around you.</t>
        </is>
      </c>
      <c r="D39">
        <f>HYPERLINK("https://www.youtube.com/watch?v=bhhEDAE-a2E&amp;t=508s", "Go to time")</f>
        <v/>
      </c>
    </row>
    <row r="40">
      <c r="A40">
        <f>HYPERLINK("https://www.youtube.com/watch?v=JBjjnqG0BP8", "Video")</f>
        <v/>
      </c>
      <c r="B40" t="inlineStr">
        <is>
          <t>0:21</t>
        </is>
      </c>
      <c r="C40" t="inlineStr">
        <is>
          <t>Then they figured out that you could build
languages fit for humans for specific areas.</t>
        </is>
      </c>
      <c r="D40">
        <f>HYPERLINK("https://www.youtube.com/watch?v=JBjjnqG0BP8&amp;t=21s", "Go to time")</f>
        <v/>
      </c>
    </row>
    <row r="41">
      <c r="A41">
        <f>HYPERLINK("https://www.youtube.com/watch?v=PsLaI4jDftA", "Video")</f>
        <v/>
      </c>
      <c r="B41" t="inlineStr">
        <is>
          <t>1:35</t>
        </is>
      </c>
      <c r="C41" t="inlineStr">
        <is>
          <t>The U.S. and the USSR figured out</t>
        </is>
      </c>
      <c r="D41">
        <f>HYPERLINK("https://www.youtube.com/watch?v=PsLaI4jDftA&amp;t=95s", "Go to time")</f>
        <v/>
      </c>
    </row>
    <row r="42">
      <c r="A42">
        <f>HYPERLINK("https://www.youtube.com/watch?v=PsLaI4jDftA", "Video")</f>
        <v/>
      </c>
      <c r="B42" t="inlineStr">
        <is>
          <t>6:06</t>
        </is>
      </c>
      <c r="C42" t="inlineStr">
        <is>
          <t>What game theorists have figured out</t>
        </is>
      </c>
      <c r="D42">
        <f>HYPERLINK("https://www.youtube.com/watch?v=PsLaI4jDftA&amp;t=366s", "Go to time")</f>
        <v/>
      </c>
    </row>
    <row r="43">
      <c r="A43">
        <f>HYPERLINK("https://www.youtube.com/watch?v=vJc7BhjwF8k", "Video")</f>
        <v/>
      </c>
      <c r="B43" t="inlineStr">
        <is>
          <t>1:38</t>
        </is>
      </c>
      <c r="C43" t="inlineStr">
        <is>
          <t>Those are the things that havent been answered
that no one has figured out yet how they would</t>
        </is>
      </c>
      <c r="D43">
        <f>HYPERLINK("https://www.youtube.com/watch?v=vJc7BhjwF8k&amp;t=98s", "Go to time")</f>
        <v/>
      </c>
    </row>
    <row r="44">
      <c r="A44">
        <f>HYPERLINK("https://www.youtube.com/watch?v=mAosI5BwwKU", "Video")</f>
        <v/>
      </c>
      <c r="B44" t="inlineStr">
        <is>
          <t>4:00</t>
        </is>
      </c>
      <c r="C44" t="inlineStr">
        <is>
          <t>the noname and we figured we live out</t>
        </is>
      </c>
      <c r="D44">
        <f>HYPERLINK("https://www.youtube.com/watch?v=mAosI5BwwKU&amp;t=240s", "Go to time")</f>
        <v/>
      </c>
    </row>
    <row r="45">
      <c r="A45">
        <f>HYPERLINK("https://www.youtube.com/watch?v=BzHTGr-Lrcc", "Video")</f>
        <v/>
      </c>
      <c r="B45" t="inlineStr">
        <is>
          <t>3:29</t>
        </is>
      </c>
      <c r="C45" t="inlineStr">
        <is>
          <t>so I figured you know I'm out of</t>
        </is>
      </c>
      <c r="D45">
        <f>HYPERLINK("https://www.youtube.com/watch?v=BzHTGr-Lrcc&amp;t=209s", "Go to time")</f>
        <v/>
      </c>
    </row>
    <row r="46">
      <c r="A46">
        <f>HYPERLINK("https://www.youtube.com/watch?v=r4d6kI_b88o", "Video")</f>
        <v/>
      </c>
      <c r="B46" t="inlineStr">
        <is>
          <t>5:59</t>
        </is>
      </c>
      <c r="C46" t="inlineStr">
        <is>
          <t>He figured out a way that
we could take the data</t>
        </is>
      </c>
      <c r="D46">
        <f>HYPERLINK("https://www.youtube.com/watch?v=r4d6kI_b88o&amp;t=359s", "Go to time")</f>
        <v/>
      </c>
    </row>
    <row r="47">
      <c r="A47">
        <f>HYPERLINK("https://www.youtube.com/watch?v=1PcC7AiIX9k", "Video")</f>
        <v/>
      </c>
      <c r="B47" t="inlineStr">
        <is>
          <t>1:16</t>
        </is>
      </c>
      <c r="C47" t="inlineStr">
        <is>
          <t>africa but now i figured out how my love</t>
        </is>
      </c>
      <c r="D47">
        <f>HYPERLINK("https://www.youtube.com/watch?v=1PcC7AiIX9k&amp;t=76s", "Go to time")</f>
        <v/>
      </c>
    </row>
    <row r="48">
      <c r="A48">
        <f>HYPERLINK("https://www.youtube.com/watch?v=e3Wh9iCnmIw", "Video")</f>
        <v/>
      </c>
      <c r="B48" t="inlineStr">
        <is>
          <t>1:47</t>
        </is>
      </c>
      <c r="C48" t="inlineStr">
        <is>
          <t>Figured out the size and speed of the molecules in the air all around you</t>
        </is>
      </c>
      <c r="D48">
        <f>HYPERLINK("https://www.youtube.com/watch?v=e3Wh9iCnmIw&amp;t=107s", "Go to time")</f>
        <v/>
      </c>
    </row>
    <row r="49">
      <c r="A49">
        <f>HYPERLINK("https://www.youtube.com/watch?v=5U4S4ki4YZs", "Video")</f>
        <v/>
      </c>
      <c r="B49" t="inlineStr">
        <is>
          <t>7:45</t>
        </is>
      </c>
      <c r="C49" t="inlineStr">
        <is>
          <t>Because I'm obsessive, I figured out it's</t>
        </is>
      </c>
      <c r="D49">
        <f>HYPERLINK("https://www.youtube.com/watch?v=5U4S4ki4YZs&amp;t=465s", "Go to time")</f>
        <v/>
      </c>
    </row>
    <row r="50">
      <c r="A50">
        <f>HYPERLINK("https://www.youtube.com/watch?v=VMPKN5iEuKk", "Video")</f>
        <v/>
      </c>
      <c r="B50" t="inlineStr">
        <is>
          <t>0:30</t>
        </is>
      </c>
      <c r="C50" t="inlineStr">
        <is>
          <t>I've got this figured out or it's working.</t>
        </is>
      </c>
      <c r="D50">
        <f>HYPERLINK("https://www.youtube.com/watch?v=VMPKN5iEuKk&amp;t=30s", "Go to time")</f>
        <v/>
      </c>
    </row>
    <row r="51">
      <c r="A51">
        <f>HYPERLINK("https://www.youtube.com/watch?v=Pyo9ctq8BMA", "Video")</f>
        <v/>
      </c>
      <c r="B51" t="inlineStr">
        <is>
          <t>1:16</t>
        </is>
      </c>
      <c r="C51" t="inlineStr">
        <is>
          <t>thought oh my gosh Nicholas figured out</t>
        </is>
      </c>
      <c r="D51">
        <f>HYPERLINK("https://www.youtube.com/watch?v=Pyo9ctq8BMA&amp;t=76s", "Go to time")</f>
        <v/>
      </c>
    </row>
    <row r="52">
      <c r="A52">
        <f>HYPERLINK("https://www.youtube.com/watch?v=dWMQvsu-NwM", "Video")</f>
        <v/>
      </c>
      <c r="B52" t="inlineStr">
        <is>
          <t>4:37</t>
        </is>
      </c>
      <c r="C52" t="inlineStr">
        <is>
          <t>but I figured that's
what I wanna figure out.</t>
        </is>
      </c>
      <c r="D52">
        <f>HYPERLINK("https://www.youtube.com/watch?v=dWMQvsu-NwM&amp;t=277s", "Go to time")</f>
        <v/>
      </c>
    </row>
    <row r="53">
      <c r="A53">
        <f>HYPERLINK("https://www.youtube.com/watch?v=dWMQvsu-NwM", "Video")</f>
        <v/>
      </c>
      <c r="B53" t="inlineStr">
        <is>
          <t>5:38</t>
        </is>
      </c>
      <c r="C53" t="inlineStr">
        <is>
          <t>but then share what we figured
out with the wider public</t>
        </is>
      </c>
      <c r="D53">
        <f>HYPERLINK("https://www.youtube.com/watch?v=dWMQvsu-NwM&amp;t=338s", "Go to time")</f>
        <v/>
      </c>
    </row>
    <row r="54">
      <c r="A54">
        <f>HYPERLINK("https://www.youtube.com/watch?v=Xmw_1wfUmFs", "Video")</f>
        <v/>
      </c>
      <c r="B54" t="inlineStr">
        <is>
          <t>62:30</t>
        </is>
      </c>
      <c r="C54" t="inlineStr">
        <is>
          <t>they figured out family
and figured out work,</t>
        </is>
      </c>
      <c r="D54">
        <f>HYPERLINK("https://www.youtube.com/watch?v=Xmw_1wfUmFs&amp;t=3750s", "Go to time")</f>
        <v/>
      </c>
    </row>
    <row r="55">
      <c r="A55">
        <f>HYPERLINK("https://www.youtube.com/watch?v=339jKowpLSE", "Video")</f>
        <v/>
      </c>
      <c r="B55" t="inlineStr">
        <is>
          <t>8:32</t>
        </is>
      </c>
      <c r="C55" t="inlineStr">
        <is>
          <t>we've completely figured that out yet I</t>
        </is>
      </c>
      <c r="D55">
        <f>HYPERLINK("https://www.youtube.com/watch?v=339jKowpLSE&amp;t=512s", "Go to time")</f>
        <v/>
      </c>
    </row>
    <row r="56">
      <c r="A56">
        <f>HYPERLINK("https://www.youtube.com/watch?v=3iiqnmA2jJg", "Video")</f>
        <v/>
      </c>
      <c r="B56" t="inlineStr">
        <is>
          <t>1:34</t>
        </is>
      </c>
      <c r="C56" t="inlineStr">
        <is>
          <t>intuitively they figured this out and</t>
        </is>
      </c>
      <c r="D56">
        <f>HYPERLINK("https://www.youtube.com/watch?v=3iiqnmA2jJg&amp;t=94s", "Go to time")</f>
        <v/>
      </c>
    </row>
    <row r="57">
      <c r="A57">
        <f>HYPERLINK("https://www.youtube.com/watch?v=ke8oFS8-fBk", "Video")</f>
        <v/>
      </c>
      <c r="B57" t="inlineStr">
        <is>
          <t>2:11</t>
        </is>
      </c>
      <c r="C57" t="inlineStr">
        <is>
          <t>And I figured when I would
lecture to audiences about this</t>
        </is>
      </c>
      <c r="D57">
        <f>HYPERLINK("https://www.youtube.com/watch?v=ke8oFS8-fBk&amp;t=131s", "Go to time")</f>
        <v/>
      </c>
    </row>
    <row r="58">
      <c r="A58">
        <f>HYPERLINK("https://www.youtube.com/watch?v=ISM9OeWs7yw", "Video")</f>
        <v/>
      </c>
      <c r="B58" t="inlineStr">
        <is>
          <t>3:50</t>
        </is>
      </c>
      <c r="C58" t="inlineStr">
        <is>
          <t>So, we've figured out a lot</t>
        </is>
      </c>
      <c r="D58">
        <f>HYPERLINK("https://www.youtube.com/watch?v=ISM9OeWs7yw&amp;t=230s", "Go to time")</f>
        <v/>
      </c>
    </row>
    <row r="59">
      <c r="A59">
        <f>HYPERLINK("https://www.youtube.com/watch?v=IhCf5AkII8Q", "Video")</f>
        <v/>
      </c>
      <c r="B59" t="inlineStr">
        <is>
          <t>3:52</t>
        </is>
      </c>
      <c r="C59" t="inlineStr">
        <is>
          <t>then we figured out how to make the</t>
        </is>
      </c>
      <c r="D59">
        <f>HYPERLINK("https://www.youtube.com/watch?v=IhCf5AkII8Q&amp;t=232s", "Go to time")</f>
        <v/>
      </c>
    </row>
    <row r="60">
      <c r="A60">
        <f>HYPERLINK("https://www.youtube.com/watch?v=Nks1Iq8NX0U", "Video")</f>
        <v/>
      </c>
      <c r="B60" t="inlineStr">
        <is>
          <t>27:00</t>
        </is>
      </c>
      <c r="C60" t="inlineStr">
        <is>
          <t>haven't figured out how to make it pay</t>
        </is>
      </c>
      <c r="D60">
        <f>HYPERLINK("https://www.youtube.com/watch?v=Nks1Iq8NX0U&amp;t=1620s", "Go to time")</f>
        <v/>
      </c>
    </row>
    <row r="61">
      <c r="A61">
        <f>HYPERLINK("https://www.youtube.com/watch?v=KYhAj9g7Luw", "Video")</f>
        <v/>
      </c>
      <c r="B61" t="inlineStr">
        <is>
          <t>1:09</t>
        </is>
      </c>
      <c r="C61" t="inlineStr">
        <is>
          <t>Advantage China has figured out a means</t>
        </is>
      </c>
      <c r="D61">
        <f>HYPERLINK("https://www.youtube.com/watch?v=KYhAj9g7Luw&amp;t=69s", "Go to time")</f>
        <v/>
      </c>
    </row>
    <row r="62">
      <c r="A62">
        <f>HYPERLINK("https://www.youtube.com/watch?v=7YW9QR2wwN8", "Video")</f>
        <v/>
      </c>
      <c r="B62" t="inlineStr">
        <is>
          <t>4:02</t>
        </is>
      </c>
      <c r="C62" t="inlineStr">
        <is>
          <t>pull in that eventually gets figured out</t>
        </is>
      </c>
      <c r="D62">
        <f>HYPERLINK("https://www.youtube.com/watch?v=7YW9QR2wwN8&amp;t=242s", "Go to time")</f>
        <v/>
      </c>
    </row>
    <row r="63">
      <c r="A63">
        <f>HYPERLINK("https://www.youtube.com/watch?v=3OPKKbW85Jg", "Video")</f>
        <v/>
      </c>
      <c r="B63" t="inlineStr">
        <is>
          <t>4:19</t>
        </is>
      </c>
      <c r="C63" t="inlineStr">
        <is>
          <t>And once I had figured out the basic way in
which to try to communicate with them using</t>
        </is>
      </c>
      <c r="D63">
        <f>HYPERLINK("https://www.youtube.com/watch?v=3OPKKbW85Jg&amp;t=259s", "Go to time")</f>
        <v/>
      </c>
    </row>
    <row r="64">
      <c r="A64">
        <f>HYPERLINK("https://www.youtube.com/watch?v=GDAzsZLvfPw", "Video")</f>
        <v/>
      </c>
      <c r="B64" t="inlineStr">
        <is>
          <t>2:04</t>
        </is>
      </c>
      <c r="C64" t="inlineStr">
        <is>
          <t>Daniel Kahneman and Paul Slovic and a whole lot of 
really smart people have figured out about why our</t>
        </is>
      </c>
      <c r="D64">
        <f>HYPERLINK("https://www.youtube.com/watch?v=GDAzsZLvfPw&amp;t=124s", "Go to time")</f>
        <v/>
      </c>
    </row>
    <row r="65">
      <c r="A65">
        <f>HYPERLINK("https://www.youtube.com/watch?v=-uaigWHDmFw", "Video")</f>
        <v/>
      </c>
      <c r="B65" t="inlineStr">
        <is>
          <t>2:42</t>
        </is>
      </c>
      <c r="C65" t="inlineStr">
        <is>
          <t>still have figured out how to use the</t>
        </is>
      </c>
      <c r="D65">
        <f>HYPERLINK("https://www.youtube.com/watch?v=-uaigWHDmFw&amp;t=162s", "Go to time")</f>
        <v/>
      </c>
    </row>
    <row r="66">
      <c r="A66">
        <f>HYPERLINK("https://www.youtube.com/watch?v=3yyDf5PcG_g", "Video")</f>
        <v/>
      </c>
      <c r="B66" t="inlineStr">
        <is>
          <t>14:32</t>
        </is>
      </c>
      <c r="C66" t="inlineStr">
        <is>
          <t>have it all figured out,
and we're the only one</t>
        </is>
      </c>
      <c r="D66">
        <f>HYPERLINK("https://www.youtube.com/watch?v=3yyDf5PcG_g&amp;t=872s", "Go to time")</f>
        <v/>
      </c>
    </row>
    <row r="67">
      <c r="A67">
        <f>HYPERLINK("https://www.youtube.com/watch?v=CT0hV7OJ7ao", "Video")</f>
        <v/>
      </c>
      <c r="B67" t="inlineStr">
        <is>
          <t>8:31</t>
        </is>
      </c>
      <c r="C67" t="inlineStr">
        <is>
          <t>what these kids have figured out is how</t>
        </is>
      </c>
      <c r="D67">
        <f>HYPERLINK("https://www.youtube.com/watch?v=CT0hV7OJ7ao&amp;t=511s", "Go to time")</f>
        <v/>
      </c>
    </row>
    <row r="68">
      <c r="A68">
        <f>HYPERLINK("https://www.youtube.com/watch?v=aA0S3qInMdY", "Video")</f>
        <v/>
      </c>
      <c r="B68" t="inlineStr">
        <is>
          <t>1:47</t>
        </is>
      </c>
      <c r="C68" t="inlineStr">
        <is>
          <t>sort of figured out in the 90s that they</t>
        </is>
      </c>
      <c r="D68">
        <f>HYPERLINK("https://www.youtube.com/watch?v=aA0S3qInMdY&amp;t=107s", "Go to time")</f>
        <v/>
      </c>
    </row>
    <row r="69">
      <c r="A69">
        <f>HYPERLINK("https://www.youtube.com/watch?v=3KeqjT2xyM0", "Video")</f>
        <v/>
      </c>
      <c r="B69" t="inlineStr">
        <is>
          <t>1:44</t>
        </is>
      </c>
      <c r="C69" t="inlineStr">
        <is>
          <t>but I haven't figured
out how to integrate that</t>
        </is>
      </c>
      <c r="D69">
        <f>HYPERLINK("https://www.youtube.com/watch?v=3KeqjT2xyM0&amp;t=104s", "Go to time")</f>
        <v/>
      </c>
    </row>
    <row r="70">
      <c r="A70">
        <f>HYPERLINK("https://www.youtube.com/watch?v=jHJnsHl7mYI", "Video")</f>
        <v/>
      </c>
      <c r="B70" t="inlineStr">
        <is>
          <t>0:41</t>
        </is>
      </c>
      <c r="C70" t="inlineStr">
        <is>
          <t>figured out how to look I just finally I</t>
        </is>
      </c>
      <c r="D70">
        <f>HYPERLINK("https://www.youtube.com/watch?v=jHJnsHl7mYI&amp;t=41s", "Go to time")</f>
        <v/>
      </c>
    </row>
    <row r="71">
      <c r="A71">
        <f>HYPERLINK("https://www.youtube.com/watch?v=jHJnsHl7mYI", "Video")</f>
        <v/>
      </c>
      <c r="B71" t="inlineStr">
        <is>
          <t>0:44</t>
        </is>
      </c>
      <c r="C71" t="inlineStr">
        <is>
          <t>figured it out all right so we get a</t>
        </is>
      </c>
      <c r="D71">
        <f>HYPERLINK("https://www.youtube.com/watch?v=jHJnsHl7mYI&amp;t=44s", "Go to time")</f>
        <v/>
      </c>
    </row>
    <row r="72">
      <c r="A72">
        <f>HYPERLINK("https://www.youtube.com/watch?v=N54YzsqKaZk", "Video")</f>
        <v/>
      </c>
      <c r="B72" t="inlineStr">
        <is>
          <t>7:24</t>
        </is>
      </c>
      <c r="C72" t="inlineStr">
        <is>
          <t>figured out how to do it that's what he</t>
        </is>
      </c>
      <c r="D72">
        <f>HYPERLINK("https://www.youtube.com/watch?v=N54YzsqKaZk&amp;t=444s", "Go to time")</f>
        <v/>
      </c>
    </row>
    <row r="73">
      <c r="A73">
        <f>HYPERLINK("https://www.youtube.com/watch?v=bnzyjWEyQc8", "Video")</f>
        <v/>
      </c>
      <c r="B73" t="inlineStr">
        <is>
          <t>34:58</t>
        </is>
      </c>
      <c r="C73" t="inlineStr">
        <is>
          <t>have figured that out before they sent</t>
        </is>
      </c>
      <c r="D73">
        <f>HYPERLINK("https://www.youtube.com/watch?v=bnzyjWEyQc8&amp;t=2098s", "Go to time")</f>
        <v/>
      </c>
    </row>
    <row r="74">
      <c r="A74">
        <f>HYPERLINK("https://www.youtube.com/watch?v=PJ9zugph0PU", "Video")</f>
        <v/>
      </c>
      <c r="B74" t="inlineStr">
        <is>
          <t>0:17</t>
        </is>
      </c>
      <c r="C74" t="inlineStr">
        <is>
          <t>phone messages and I figured it out</t>
        </is>
      </c>
      <c r="D74">
        <f>HYPERLINK("https://www.youtube.com/watch?v=PJ9zugph0PU&amp;t=17s", "Go to time")</f>
        <v/>
      </c>
    </row>
    <row r="75">
      <c r="A75">
        <f>HYPERLINK("https://www.youtube.com/watch?v=PJ9zugph0PU", "Video")</f>
        <v/>
      </c>
      <c r="B75" t="inlineStr">
        <is>
          <t>0:19</t>
        </is>
      </c>
      <c r="C75" t="inlineStr">
        <is>
          <t>figured it out huh well congratulations</t>
        </is>
      </c>
      <c r="D75">
        <f>HYPERLINK("https://www.youtube.com/watch?v=PJ9zugph0PU&amp;t=19s", "Go to time")</f>
        <v/>
      </c>
    </row>
    <row r="76">
      <c r="A76">
        <f>HYPERLINK("https://www.youtube.com/watch?v=ATQjB26jKbU", "Video")</f>
        <v/>
      </c>
      <c r="B76" t="inlineStr">
        <is>
          <t>0:41</t>
        </is>
      </c>
      <c r="C76" t="inlineStr">
        <is>
          <t>finally figured out how to look I just</t>
        </is>
      </c>
      <c r="D76">
        <f>HYPERLINK("https://www.youtube.com/watch?v=ATQjB26jKbU&amp;t=41s", "Go to time")</f>
        <v/>
      </c>
    </row>
    <row r="77">
      <c r="A77">
        <f>HYPERLINK("https://www.youtube.com/watch?v=ATQjB26jKbU", "Video")</f>
        <v/>
      </c>
      <c r="B77" t="inlineStr">
        <is>
          <t>0:43</t>
        </is>
      </c>
      <c r="C77" t="inlineStr">
        <is>
          <t>finally I I figured it out I say we get</t>
        </is>
      </c>
      <c r="D77">
        <f>HYPERLINK("https://www.youtube.com/watch?v=ATQjB26jKbU&amp;t=43s", "Go to time")</f>
        <v/>
      </c>
    </row>
    <row r="78">
      <c r="A78">
        <f>HYPERLINK("https://www.youtube.com/watch?v=ShMlaWwLDio", "Video")</f>
        <v/>
      </c>
      <c r="B78" t="inlineStr">
        <is>
          <t>21:24</t>
        </is>
      </c>
      <c r="C78" t="inlineStr">
        <is>
          <t>SO SINCE
I FIGURED THAT OUT,</t>
        </is>
      </c>
      <c r="D78">
        <f>HYPERLINK("https://www.youtube.com/watch?v=ShMlaWwLDio&amp;t=1284s", "Go to time")</f>
        <v/>
      </c>
    </row>
    <row r="79">
      <c r="A79">
        <f>HYPERLINK("https://www.youtube.com/watch?v=jbDt8xiWTTs", "Video")</f>
        <v/>
      </c>
      <c r="B79" t="inlineStr">
        <is>
          <t>12:26</t>
        </is>
      </c>
      <c r="C79" t="inlineStr">
        <is>
          <t>Still haven't figured out
that chutney thing.</t>
        </is>
      </c>
      <c r="D79">
        <f>HYPERLINK("https://www.youtube.com/watch?v=jbDt8xiWTTs&amp;t=746s", "Go to time")</f>
        <v/>
      </c>
    </row>
    <row r="80">
      <c r="A80">
        <f>HYPERLINK("https://www.youtube.com/watch?v=4L-D9Lnpm_I", "Video")</f>
        <v/>
      </c>
      <c r="B80" t="inlineStr">
        <is>
          <t>0:53</t>
        </is>
      </c>
      <c r="C80" t="inlineStr">
        <is>
          <t>here I figured out how to deep fry car</t>
        </is>
      </c>
      <c r="D80">
        <f>HYPERLINK("https://www.youtube.com/watch?v=4L-D9Lnpm_I&amp;t=53s", "Go to time")</f>
        <v/>
      </c>
    </row>
    <row r="81">
      <c r="A81">
        <f>HYPERLINK("https://www.youtube.com/watch?v=9KxxI9niey8", "Video")</f>
        <v/>
      </c>
      <c r="B81" t="inlineStr">
        <is>
          <t>17:32</t>
        </is>
      </c>
      <c r="C81" t="inlineStr">
        <is>
          <t>I'm 16,
I haven't even figured out</t>
        </is>
      </c>
      <c r="D81">
        <f>HYPERLINK("https://www.youtube.com/watch?v=9KxxI9niey8&amp;t=1052s", "Go to time")</f>
        <v/>
      </c>
    </row>
    <row r="82">
      <c r="A82">
        <f>HYPERLINK("https://www.youtube.com/watch?v=1f013gyb604", "Video")</f>
        <v/>
      </c>
      <c r="B82" t="inlineStr">
        <is>
          <t>2:25</t>
        </is>
      </c>
      <c r="C82" t="inlineStr">
        <is>
          <t>Ruby: We finally figured it out</t>
        </is>
      </c>
      <c r="D82">
        <f>HYPERLINK("https://www.youtube.com/watch?v=1f013gyb604&amp;t=145s", "Go to time")</f>
        <v/>
      </c>
    </row>
    <row r="83">
      <c r="A83">
        <f>HYPERLINK("https://www.youtube.com/watch?v=n3aAIhEYILA", "Video")</f>
        <v/>
      </c>
      <c r="B83" t="inlineStr">
        <is>
          <t>6:58</t>
        </is>
      </c>
      <c r="C83" t="inlineStr">
        <is>
          <t>LOOK, I FIGURED OUT
WHERE WE WENT WRONG,
ALL RIGHT?</t>
        </is>
      </c>
      <c r="D83">
        <f>HYPERLINK("https://www.youtube.com/watch?v=n3aAIhEYILA&amp;t=418s", "Go to time")</f>
        <v/>
      </c>
    </row>
    <row r="84">
      <c r="A84">
        <f>HYPERLINK("https://www.youtube.com/watch?v=fLKDNKlB7Uw", "Video")</f>
        <v/>
      </c>
      <c r="B84" t="inlineStr">
        <is>
          <t>1:46</t>
        </is>
      </c>
      <c r="C84" t="inlineStr">
        <is>
          <t>I figured out it was tearing us apart to</t>
        </is>
      </c>
      <c r="D84">
        <f>HYPERLINK("https://www.youtube.com/watch?v=fLKDNKlB7Uw&amp;t=106s", "Go to time")</f>
        <v/>
      </c>
    </row>
    <row r="85">
      <c r="A85">
        <f>HYPERLINK("https://www.youtube.com/watch?v=WMha3o0MI5A", "Video")</f>
        <v/>
      </c>
      <c r="B85" t="inlineStr">
        <is>
          <t>0:39</t>
        </is>
      </c>
      <c r="C85" t="inlineStr">
        <is>
          <t>In case you haven't
figured it out,</t>
        </is>
      </c>
      <c r="D85">
        <f>HYPERLINK("https://www.youtube.com/watch?v=WMha3o0MI5A&amp;t=39s", "Go to time")</f>
        <v/>
      </c>
    </row>
    <row r="86">
      <c r="A86">
        <f>HYPERLINK("https://www.youtube.com/watch?v=9tI9C4nDQhA", "Video")</f>
        <v/>
      </c>
      <c r="B86" t="inlineStr">
        <is>
          <t>20:36</t>
        </is>
      </c>
      <c r="C86" t="inlineStr">
        <is>
          <t>Well, Raps, you finally
figured out this whole
prank thing.</t>
        </is>
      </c>
      <c r="D86">
        <f>HYPERLINK("https://www.youtube.com/watch?v=9tI9C4nDQhA&amp;t=1236s", "Go to time")</f>
        <v/>
      </c>
    </row>
    <row r="87">
      <c r="A87">
        <f>HYPERLINK("https://www.youtube.com/watch?v=4C-PmdTKFv0", "Video")</f>
        <v/>
      </c>
      <c r="B87" t="inlineStr">
        <is>
          <t>18:08</t>
        </is>
      </c>
      <c r="C87" t="inlineStr">
        <is>
          <t>I think I just figured out why
these rocks are flying around</t>
        </is>
      </c>
      <c r="D87">
        <f>HYPERLINK("https://www.youtube.com/watch?v=4C-PmdTKFv0&amp;t=1088s", "Go to time")</f>
        <v/>
      </c>
    </row>
    <row r="88">
      <c r="A88">
        <f>HYPERLINK("https://www.youtube.com/watch?v=13t3EapPysw", "Video")</f>
        <v/>
      </c>
      <c r="B88" t="inlineStr">
        <is>
          <t>11:30</t>
        </is>
      </c>
      <c r="C88" t="inlineStr">
        <is>
          <t>I FIGURED OUT
HOW TO GET
MY DADDY BACK.</t>
        </is>
      </c>
      <c r="D88">
        <f>HYPERLINK("https://www.youtube.com/watch?v=13t3EapPysw&amp;t=690s", "Go to time")</f>
        <v/>
      </c>
    </row>
    <row r="89">
      <c r="A89">
        <f>HYPERLINK("https://www.youtube.com/watch?v=MVSaLg5xBr0", "Video")</f>
        <v/>
      </c>
      <c r="B89" t="inlineStr">
        <is>
          <t>48:34</t>
        </is>
      </c>
      <c r="C89" t="inlineStr">
        <is>
          <t>But me and Stringbean
figured out our own way
of doing things.</t>
        </is>
      </c>
      <c r="D89">
        <f>HYPERLINK("https://www.youtube.com/watch?v=MVSaLg5xBr0&amp;t=2914s", "Go to time")</f>
        <v/>
      </c>
    </row>
    <row r="90">
      <c r="A90">
        <f>HYPERLINK("https://www.youtube.com/watch?v=c5f0qIwSDBs", "Video")</f>
        <v/>
      </c>
      <c r="B90" t="inlineStr">
        <is>
          <t>10:17</t>
        </is>
      </c>
      <c r="C90" t="inlineStr">
        <is>
          <t>Remy figured out that the light
timers aren't synced up,</t>
        </is>
      </c>
      <c r="D90">
        <f>HYPERLINK("https://www.youtube.com/watch?v=c5f0qIwSDBs&amp;t=617s", "Go to time")</f>
        <v/>
      </c>
    </row>
    <row r="91">
      <c r="A91">
        <f>HYPERLINK("https://www.youtube.com/watch?v=Px4ZLYxvcPE", "Video")</f>
        <v/>
      </c>
      <c r="B91" t="inlineStr">
        <is>
          <t>2:09</t>
        </is>
      </c>
      <c r="C91" t="inlineStr">
        <is>
          <t>metamorphosis I think I figured out how</t>
        </is>
      </c>
      <c r="D91">
        <f>HYPERLINK("https://www.youtube.com/watch?v=Px4ZLYxvcPE&amp;t=129s", "Go to time")</f>
        <v/>
      </c>
    </row>
    <row r="92">
      <c r="A92">
        <f>HYPERLINK("https://www.youtube.com/watch?v=ffmz1bmKo0k", "Video")</f>
        <v/>
      </c>
      <c r="B92" t="inlineStr">
        <is>
          <t>15:09</t>
        </is>
      </c>
      <c r="C92" t="inlineStr">
        <is>
          <t>Have you figured out how
to fix my daughter's prosthesis?</t>
        </is>
      </c>
      <c r="D92">
        <f>HYPERLINK("https://www.youtube.com/watch?v=ffmz1bmKo0k&amp;t=909s", "Go to time")</f>
        <v/>
      </c>
    </row>
    <row r="93">
      <c r="A93">
        <f>HYPERLINK("https://www.youtube.com/watch?v=Jg2i4vqSFxM", "Video")</f>
        <v/>
      </c>
      <c r="B93" t="inlineStr">
        <is>
          <t>143:42</t>
        </is>
      </c>
      <c r="C93" t="inlineStr">
        <is>
          <t>figured out our own way of doing things</t>
        </is>
      </c>
      <c r="D93">
        <f>HYPERLINK("https://www.youtube.com/watch?v=Jg2i4vqSFxM&amp;t=8622s", "Go to time")</f>
        <v/>
      </c>
    </row>
    <row r="94">
      <c r="A94">
        <f>HYPERLINK("https://www.youtube.com/watch?v=tPYOsoSq3cE", "Video")</f>
        <v/>
      </c>
      <c r="B94" t="inlineStr">
        <is>
          <t>0:06</t>
        </is>
      </c>
      <c r="C94" t="inlineStr">
        <is>
          <t>that we actually figured out a
way to communicate</t>
        </is>
      </c>
      <c r="D94">
        <f>HYPERLINK("https://www.youtube.com/watch?v=tPYOsoSq3cE&amp;t=6s", "Go to time")</f>
        <v/>
      </c>
    </row>
    <row r="95">
      <c r="A95">
        <f>HYPERLINK("https://www.youtube.com/watch?v=Eosb3cYpqb4", "Video")</f>
        <v/>
      </c>
      <c r="B95" t="inlineStr">
        <is>
          <t>1:13</t>
        </is>
      </c>
      <c r="C95" t="inlineStr">
        <is>
          <t>so i figured out that i really like</t>
        </is>
      </c>
      <c r="D95">
        <f>HYPERLINK("https://www.youtube.com/watch?v=Eosb3cYpqb4&amp;t=73s", "Go to time")</f>
        <v/>
      </c>
    </row>
    <row r="96">
      <c r="A96">
        <f>HYPERLINK("https://www.youtube.com/watch?v=LBDuIlqF6JU", "Video")</f>
        <v/>
      </c>
      <c r="B96" t="inlineStr">
        <is>
          <t>2:09</t>
        </is>
      </c>
      <c r="C96" t="inlineStr">
        <is>
          <t>metamorphosis I think I figured out how</t>
        </is>
      </c>
      <c r="D96">
        <f>HYPERLINK("https://www.youtube.com/watch?v=LBDuIlqF6JU&amp;t=129s", "Go to time")</f>
        <v/>
      </c>
    </row>
    <row r="97">
      <c r="A97">
        <f>HYPERLINK("https://www.youtube.com/watch?v=7XLdxCRir4Q", "Video")</f>
        <v/>
      </c>
      <c r="B97" t="inlineStr">
        <is>
          <t>20:17</t>
        </is>
      </c>
      <c r="C97" t="inlineStr">
        <is>
          <t>-He's figured it out!
-[Matt] Yeah!</t>
        </is>
      </c>
      <c r="D97">
        <f>HYPERLINK("https://www.youtube.com/watch?v=7XLdxCRir4Q&amp;t=1217s", "Go to time")</f>
        <v/>
      </c>
    </row>
    <row r="98">
      <c r="A98">
        <f>HYPERLINK("https://www.youtube.com/watch?v=RuD65dnNWf0", "Video")</f>
        <v/>
      </c>
      <c r="B98" t="inlineStr">
        <is>
          <t>12:09</t>
        </is>
      </c>
      <c r="C98" t="inlineStr">
        <is>
          <t>figured out your entire life by your</t>
        </is>
      </c>
      <c r="D98">
        <f>HYPERLINK("https://www.youtube.com/watch?v=RuD65dnNWf0&amp;t=729s", "Go to time")</f>
        <v/>
      </c>
    </row>
    <row r="99">
      <c r="A99">
        <f>HYPERLINK("https://www.youtube.com/watch?v=RuD65dnNWf0", "Video")</f>
        <v/>
      </c>
      <c r="B99" t="inlineStr">
        <is>
          <t>17:35</t>
        </is>
      </c>
      <c r="C99" t="inlineStr">
        <is>
          <t>but I haven't figured out my one true</t>
        </is>
      </c>
      <c r="D99">
        <f>HYPERLINK("https://www.youtube.com/watch?v=RuD65dnNWf0&amp;t=1055s", "Go to time")</f>
        <v/>
      </c>
    </row>
    <row r="100">
      <c r="A100">
        <f>HYPERLINK("https://www.youtube.com/watch?v=RuD65dnNWf0", "Video")</f>
        <v/>
      </c>
      <c r="B100" t="inlineStr">
        <is>
          <t>20:15</t>
        </is>
      </c>
      <c r="C100" t="inlineStr">
        <is>
          <t>your own I do have my life figured out</t>
        </is>
      </c>
      <c r="D100">
        <f>HYPERLINK("https://www.youtube.com/watch?v=RuD65dnNWf0&amp;t=1215s", "Go to time")</f>
        <v/>
      </c>
    </row>
    <row r="101">
      <c r="A101">
        <f>HYPERLINK("https://www.youtube.com/watch?v=RuD65dnNWf0", "Video")</f>
        <v/>
      </c>
      <c r="B101" t="inlineStr">
        <is>
          <t>20:19</t>
        </is>
      </c>
      <c r="C101" t="inlineStr">
        <is>
          <t>cuz I figured out I don't have to have</t>
        </is>
      </c>
      <c r="D101">
        <f>HYPERLINK("https://www.youtube.com/watch?v=RuD65dnNWf0&amp;t=1219s", "Go to time")</f>
        <v/>
      </c>
    </row>
    <row r="102">
      <c r="A102">
        <f>HYPERLINK("https://www.youtube.com/watch?v=jMpkc4N1dd8", "Video")</f>
        <v/>
      </c>
      <c r="B102" t="inlineStr">
        <is>
          <t>22:26</t>
        </is>
      </c>
      <c r="C102" t="inlineStr">
        <is>
          <t>We figured out
how to fix Greta.</t>
        </is>
      </c>
      <c r="D102">
        <f>HYPERLINK("https://www.youtube.com/watch?v=jMpkc4N1dd8&amp;t=1346s", "Go to time")</f>
        <v/>
      </c>
    </row>
    <row r="103">
      <c r="A103">
        <f>HYPERLINK("https://www.youtube.com/watch?v=0eiYhV740tQ", "Video")</f>
        <v/>
      </c>
      <c r="B103" t="inlineStr">
        <is>
          <t>2:09</t>
        </is>
      </c>
      <c r="C103" t="inlineStr">
        <is>
          <t>metamorphosis I think I figured out how</t>
        </is>
      </c>
      <c r="D103">
        <f>HYPERLINK("https://www.youtube.com/watch?v=0eiYhV740tQ&amp;t=129s", "Go to time")</f>
        <v/>
      </c>
    </row>
    <row r="104">
      <c r="A104">
        <f>HYPERLINK("https://www.youtube.com/watch?v=i2KPhkdJLY4", "Video")</f>
        <v/>
      </c>
      <c r="B104" t="inlineStr">
        <is>
          <t>20:56</t>
        </is>
      </c>
      <c r="C104" t="inlineStr">
        <is>
          <t>to be before we figured out you didn't</t>
        </is>
      </c>
      <c r="D104">
        <f>HYPERLINK("https://www.youtube.com/watch?v=i2KPhkdJLY4&amp;t=1256s", "Go to time")</f>
        <v/>
      </c>
    </row>
    <row r="105">
      <c r="A105">
        <f>HYPERLINK("https://www.youtube.com/watch?v=MNyefF3q6xE", "Video")</f>
        <v/>
      </c>
      <c r="B105" t="inlineStr">
        <is>
          <t>13:10</t>
        </is>
      </c>
      <c r="C105" t="inlineStr">
        <is>
          <t>That's right.
I figured it out.</t>
        </is>
      </c>
      <c r="D105">
        <f>HYPERLINK("https://www.youtube.com/watch?v=MNyefF3q6xE&amp;t=790s", "Go to time")</f>
        <v/>
      </c>
    </row>
    <row r="106">
      <c r="A106">
        <f>HYPERLINK("https://www.youtube.com/watch?v=CrB7xAozhOA", "Video")</f>
        <v/>
      </c>
      <c r="B106" t="inlineStr">
        <is>
          <t>2:09</t>
        </is>
      </c>
      <c r="C106" t="inlineStr">
        <is>
          <t>metamorphosis I think I figured out how</t>
        </is>
      </c>
      <c r="D106">
        <f>HYPERLINK("https://www.youtube.com/watch?v=CrB7xAozhOA&amp;t=129s", "Go to time")</f>
        <v/>
      </c>
    </row>
    <row r="107">
      <c r="A107">
        <f>HYPERLINK("https://www.youtube.com/watch?v=Zus21c9EC7s", "Video")</f>
        <v/>
      </c>
      <c r="B107" t="inlineStr">
        <is>
          <t>5:51</t>
        </is>
      </c>
      <c r="C107" t="inlineStr">
        <is>
          <t>You think you've got it
all figured out, don't you?</t>
        </is>
      </c>
      <c r="D107">
        <f>HYPERLINK("https://www.youtube.com/watch?v=Zus21c9EC7s&amp;t=351s", "Go to time")</f>
        <v/>
      </c>
    </row>
    <row r="108">
      <c r="A108">
        <f>HYPERLINK("https://www.youtube.com/watch?v=alkaUy6ReVs", "Video")</f>
        <v/>
      </c>
      <c r="B108" t="inlineStr">
        <is>
          <t>1:04</t>
        </is>
      </c>
      <c r="C108" t="inlineStr">
        <is>
          <t>I've finally figured out why I haven't</t>
        </is>
      </c>
      <c r="D108">
        <f>HYPERLINK("https://www.youtube.com/watch?v=alkaUy6ReVs&amp;t=64s", "Go to time")</f>
        <v/>
      </c>
    </row>
    <row r="109">
      <c r="A109">
        <f>HYPERLINK("https://www.youtube.com/watch?v=u7tayJpmYok", "Video")</f>
        <v/>
      </c>
      <c r="B109" t="inlineStr">
        <is>
          <t>1:12</t>
        </is>
      </c>
      <c r="C109" t="inlineStr">
        <is>
          <t>kind of figured that out</t>
        </is>
      </c>
      <c r="D109">
        <f>HYPERLINK("https://www.youtube.com/watch?v=u7tayJpmYok&amp;t=72s", "Go to time")</f>
        <v/>
      </c>
    </row>
    <row r="110">
      <c r="A110">
        <f>HYPERLINK("https://www.youtube.com/watch?v=nNDhdHbL518", "Video")</f>
        <v/>
      </c>
      <c r="B110" t="inlineStr">
        <is>
          <t>4:50</t>
        </is>
      </c>
      <c r="C110" t="inlineStr">
        <is>
          <t>Auntie Harley's
just figured out</t>
        </is>
      </c>
      <c r="D110">
        <f>HYPERLINK("https://www.youtube.com/watch?v=nNDhdHbL518&amp;t=290s", "Go to time")</f>
        <v/>
      </c>
    </row>
    <row r="111">
      <c r="A111">
        <f>HYPERLINK("https://www.youtube.com/watch?v=wehUyvX9XEc", "Video")</f>
        <v/>
      </c>
      <c r="B111" t="inlineStr">
        <is>
          <t>21:29</t>
        </is>
      </c>
      <c r="C111" t="inlineStr">
        <is>
          <t>I figured if you got
kicked out of the castle,</t>
        </is>
      </c>
      <c r="D111">
        <f>HYPERLINK("https://www.youtube.com/watch?v=wehUyvX9XEc&amp;t=1289s", "Go to time")</f>
        <v/>
      </c>
    </row>
    <row r="112">
      <c r="A112">
        <f>HYPERLINK("https://www.youtube.com/watch?v=IY2hHmQy3_c", "Video")</f>
        <v/>
      </c>
      <c r="B112" t="inlineStr">
        <is>
          <t>2:09</t>
        </is>
      </c>
      <c r="C112" t="inlineStr">
        <is>
          <t>metamorphosis I think I figured out how</t>
        </is>
      </c>
      <c r="D112">
        <f>HYPERLINK("https://www.youtube.com/watch?v=IY2hHmQy3_c&amp;t=129s", "Go to time")</f>
        <v/>
      </c>
    </row>
    <row r="113">
      <c r="A113">
        <f>HYPERLINK("https://www.youtube.com/watch?v=VYsm5Su1xsY", "Video")</f>
        <v/>
      </c>
      <c r="B113" t="inlineStr">
        <is>
          <t>0:28</t>
        </is>
      </c>
      <c r="C113" t="inlineStr">
        <is>
          <t>figured out the brakes yet sorry i</t>
        </is>
      </c>
      <c r="D113">
        <f>HYPERLINK("https://www.youtube.com/watch?v=VYsm5Su1xsY&amp;t=28s", "Go to time")</f>
        <v/>
      </c>
    </row>
    <row r="114">
      <c r="A114">
        <f>HYPERLINK("https://www.youtube.com/watch?v=VYsm5Su1xsY", "Video")</f>
        <v/>
      </c>
      <c r="B114" t="inlineStr">
        <is>
          <t>0:30</t>
        </is>
      </c>
      <c r="C114" t="inlineStr">
        <is>
          <t>haven't figured out the brakes yet angie</t>
        </is>
      </c>
      <c r="D114">
        <f>HYPERLINK("https://www.youtube.com/watch?v=VYsm5Su1xsY&amp;t=30s", "Go to time")</f>
        <v/>
      </c>
    </row>
    <row r="115">
      <c r="A115">
        <f>HYPERLINK("https://www.youtube.com/watch?v=OoVAecsrWhM", "Video")</f>
        <v/>
      </c>
      <c r="B115" t="inlineStr">
        <is>
          <t>8:27</t>
        </is>
      </c>
      <c r="C115" t="inlineStr">
        <is>
          <t>ah that's it i figured out a way to win</t>
        </is>
      </c>
      <c r="D115">
        <f>HYPERLINK("https://www.youtube.com/watch?v=OoVAecsrWhM&amp;t=507s", "Go to time")</f>
        <v/>
      </c>
    </row>
    <row r="116">
      <c r="A116">
        <f>HYPERLINK("https://www.youtube.com/watch?v=jPqT6YC_dvE", "Video")</f>
        <v/>
      </c>
      <c r="B116" t="inlineStr">
        <is>
          <t>0:35</t>
        </is>
      </c>
      <c r="C116" t="inlineStr">
        <is>
          <t>Reaper guy book and figured out how to</t>
        </is>
      </c>
      <c r="D116">
        <f>HYPERLINK("https://www.youtube.com/watch?v=jPqT6YC_dvE&amp;t=35s", "Go to time")</f>
        <v/>
      </c>
    </row>
    <row r="117">
      <c r="A117">
        <f>HYPERLINK("https://www.youtube.com/watch?v=T97EKUImjo8", "Video")</f>
        <v/>
      </c>
      <c r="B117" t="inlineStr">
        <is>
          <t>7:31</t>
        </is>
      </c>
      <c r="C117" t="inlineStr">
        <is>
          <t>♪ Think you got us
figured out ♪</t>
        </is>
      </c>
      <c r="D117">
        <f>HYPERLINK("https://www.youtube.com/watch?v=T97EKUImjo8&amp;t=451s", "Go to time")</f>
        <v/>
      </c>
    </row>
    <row r="118">
      <c r="A118">
        <f>HYPERLINK("https://www.youtube.com/watch?v=dibn8kg6-yY", "Video")</f>
        <v/>
      </c>
      <c r="B118" t="inlineStr">
        <is>
          <t>2:31</t>
        </is>
      </c>
      <c r="C118" t="inlineStr">
        <is>
          <t>oh that's it i figured out a way to win</t>
        </is>
      </c>
      <c r="D118">
        <f>HYPERLINK("https://www.youtube.com/watch?v=dibn8kg6-yY&amp;t=151s", "Go to time")</f>
        <v/>
      </c>
    </row>
    <row r="119">
      <c r="A119">
        <f>HYPERLINK("https://www.youtube.com/watch?v=bo6lWBZgxtI", "Video")</f>
        <v/>
      </c>
      <c r="B119" t="inlineStr">
        <is>
          <t>0:32</t>
        </is>
      </c>
      <c r="C119" t="inlineStr">
        <is>
          <t>figured out what I did wrong,
until it clicked.</t>
        </is>
      </c>
      <c r="D119">
        <f>HYPERLINK("https://www.youtube.com/watch?v=bo6lWBZgxtI&amp;t=32s", "Go to time")</f>
        <v/>
      </c>
    </row>
    <row r="120">
      <c r="A120">
        <f>HYPERLINK("https://www.youtube.com/watch?v=Rul6t2ey-94", "Video")</f>
        <v/>
      </c>
      <c r="B120" t="inlineStr">
        <is>
          <t>5:51</t>
        </is>
      </c>
      <c r="C120" t="inlineStr">
        <is>
          <t>and figured out how to
pop back and forth
from the underworld.</t>
        </is>
      </c>
      <c r="D120">
        <f>HYPERLINK("https://www.youtube.com/watch?v=Rul6t2ey-94&amp;t=351s", "Go to time")</f>
        <v/>
      </c>
    </row>
    <row r="121">
      <c r="A121">
        <f>HYPERLINK("https://www.youtube.com/watch?v=beHYaVYpoxc", "Video")</f>
        <v/>
      </c>
      <c r="B121" t="inlineStr">
        <is>
          <t>1:48</t>
        </is>
      </c>
      <c r="C121" t="inlineStr">
        <is>
          <t>amber figured out that i'm not giving</t>
        </is>
      </c>
      <c r="D121">
        <f>HYPERLINK("https://www.youtube.com/watch?v=beHYaVYpoxc&amp;t=108s", "Go to time")</f>
        <v/>
      </c>
    </row>
    <row r="122">
      <c r="A122">
        <f>HYPERLINK("https://www.youtube.com/watch?v=csrBm9evBBo", "Video")</f>
        <v/>
      </c>
      <c r="B122" t="inlineStr">
        <is>
          <t>6:38</t>
        </is>
      </c>
      <c r="C122" t="inlineStr">
        <is>
          <t>I figured out a way to get
my slushy machine fixed,</t>
        </is>
      </c>
      <c r="D122">
        <f>HYPERLINK("https://www.youtube.com/watch?v=csrBm9evBBo&amp;t=398s", "Go to time")</f>
        <v/>
      </c>
    </row>
    <row r="123">
      <c r="A123">
        <f>HYPERLINK("https://www.youtube.com/watch?v=BSnYPtZulyQ", "Video")</f>
        <v/>
      </c>
      <c r="B123" t="inlineStr">
        <is>
          <t>71:16</t>
        </is>
      </c>
      <c r="C123" t="inlineStr">
        <is>
          <t>I finally figured out what I want to say</t>
        </is>
      </c>
      <c r="D123">
        <f>HYPERLINK("https://www.youtube.com/watch?v=BSnYPtZulyQ&amp;t=4276s", "Go to time")</f>
        <v/>
      </c>
    </row>
    <row r="124">
      <c r="A124">
        <f>HYPERLINK("https://www.youtube.com/watch?v=BSnYPtZulyQ", "Video")</f>
        <v/>
      </c>
      <c r="B124" t="inlineStr">
        <is>
          <t>107:44</t>
        </is>
      </c>
      <c r="C124" t="inlineStr">
        <is>
          <t>Andy sorry I haven't figured out the</t>
        </is>
      </c>
      <c r="D124">
        <f>HYPERLINK("https://www.youtube.com/watch?v=BSnYPtZulyQ&amp;t=6464s", "Go to time")</f>
        <v/>
      </c>
    </row>
    <row r="125">
      <c r="A125">
        <f>HYPERLINK("https://www.youtube.com/watch?v=Xvt56NbLB2c", "Video")</f>
        <v/>
      </c>
      <c r="B125" t="inlineStr">
        <is>
          <t>19:54</t>
        </is>
      </c>
      <c r="C125" t="inlineStr">
        <is>
          <t>You think you've got it
all figured out, don't you?</t>
        </is>
      </c>
      <c r="D125">
        <f>HYPERLINK("https://www.youtube.com/watch?v=Xvt56NbLB2c&amp;t=1194s", "Go to time")</f>
        <v/>
      </c>
    </row>
    <row r="126">
      <c r="A126">
        <f>HYPERLINK("https://www.youtube.com/watch?v=FGN9YdaDodY", "Video")</f>
        <v/>
      </c>
      <c r="B126" t="inlineStr">
        <is>
          <t>13:59</t>
        </is>
      </c>
      <c r="C126" t="inlineStr">
        <is>
          <t>I also figured out who would win the</t>
        </is>
      </c>
      <c r="D126">
        <f>HYPERLINK("https://www.youtube.com/watch?v=FGN9YdaDodY&amp;t=839s", "Go to time")</f>
        <v/>
      </c>
    </row>
    <row r="127">
      <c r="A127">
        <f>HYPERLINK("https://www.youtube.com/watch?v=v2TytAZ_7bo", "Video")</f>
        <v/>
      </c>
      <c r="B127" t="inlineStr">
        <is>
          <t>0:04</t>
        </is>
      </c>
      <c r="C127" t="inlineStr">
        <is>
          <t>in the dirt never figured out who made</t>
        </is>
      </c>
      <c r="D127">
        <f>HYPERLINK("https://www.youtube.com/watch?v=v2TytAZ_7bo&amp;t=4s", "Go to time")</f>
        <v/>
      </c>
    </row>
    <row r="128">
      <c r="A128">
        <f>HYPERLINK("https://www.youtube.com/watch?v=rM1S9fOuy68", "Video")</f>
        <v/>
      </c>
      <c r="B128" t="inlineStr">
        <is>
          <t>1:01</t>
        </is>
      </c>
      <c r="C128" t="inlineStr">
        <is>
          <t>i am so glad we figured out this booker</t>
        </is>
      </c>
      <c r="D128">
        <f>HYPERLINK("https://www.youtube.com/watch?v=rM1S9fOuy68&amp;t=61s", "Go to time")</f>
        <v/>
      </c>
    </row>
    <row r="129">
      <c r="A129">
        <f>HYPERLINK("https://www.youtube.com/watch?v=_GBwcIGDA08", "Video")</f>
        <v/>
      </c>
      <c r="B129" t="inlineStr">
        <is>
          <t>0:35</t>
        </is>
      </c>
      <c r="C129" t="inlineStr">
        <is>
          <t>but then our pal Buzzy figured out that</t>
        </is>
      </c>
      <c r="D129">
        <f>HYPERLINK("https://www.youtube.com/watch?v=_GBwcIGDA08&amp;t=35s", "Go to time")</f>
        <v/>
      </c>
    </row>
    <row r="130">
      <c r="A130">
        <f>HYPERLINK("https://www.youtube.com/watch?v=KqF1pYafMgA", "Video")</f>
        <v/>
      </c>
      <c r="B130" t="inlineStr">
        <is>
          <t>6:14</t>
        </is>
      </c>
      <c r="C130" t="inlineStr">
        <is>
          <t>YEAH, WE KIND OF
FIGURED THAT OUT.</t>
        </is>
      </c>
      <c r="D130">
        <f>HYPERLINK("https://www.youtube.com/watch?v=KqF1pYafMgA&amp;t=374s", "Go to time")</f>
        <v/>
      </c>
    </row>
    <row r="131">
      <c r="A131">
        <f>HYPERLINK("https://www.youtube.com/watch?v=X4BeRb4Lues", "Video")</f>
        <v/>
      </c>
      <c r="B131" t="inlineStr">
        <is>
          <t>16:42</t>
        </is>
      </c>
      <c r="C131" t="inlineStr">
        <is>
          <t>We just haven't
figured out a way
to market them yet.</t>
        </is>
      </c>
      <c r="D131">
        <f>HYPERLINK("https://www.youtube.com/watch?v=X4BeRb4Lues&amp;t=1002s", "Go to time")</f>
        <v/>
      </c>
    </row>
    <row r="132">
      <c r="A132">
        <f>HYPERLINK("https://www.youtube.com/watch?v=toUojHE-TUk", "Video")</f>
        <v/>
      </c>
      <c r="B132" t="inlineStr">
        <is>
          <t>1:49</t>
        </is>
      </c>
      <c r="C132" t="inlineStr">
        <is>
          <t>the best day of my life and everything
would be figured out and then I could</t>
        </is>
      </c>
      <c r="D132">
        <f>HYPERLINK("https://www.youtube.com/watch?v=toUojHE-TUk&amp;t=109s", "Go to time")</f>
        <v/>
      </c>
    </row>
    <row r="133">
      <c r="A133">
        <f>HYPERLINK("https://www.youtube.com/watch?v=q8jLyotMMVE", "Video")</f>
        <v/>
      </c>
      <c r="B133" t="inlineStr">
        <is>
          <t>24:51</t>
        </is>
      </c>
      <c r="C133" t="inlineStr">
        <is>
          <t>and we kind of figured about the porch</t>
        </is>
      </c>
      <c r="D133">
        <f>HYPERLINK("https://www.youtube.com/watch?v=q8jLyotMMVE&amp;t=1491s", "Go to time")</f>
        <v/>
      </c>
    </row>
    <row r="134">
      <c r="A134">
        <f>HYPERLINK("https://www.youtube.com/watch?v=ojTdYiBRtdU", "Video")</f>
        <v/>
      </c>
      <c r="B134" t="inlineStr">
        <is>
          <t>14:33</t>
        </is>
      </c>
      <c r="C134" t="inlineStr">
        <is>
          <t>figured it was something about maternity</t>
        </is>
      </c>
      <c r="D134">
        <f>HYPERLINK("https://www.youtube.com/watch?v=ojTdYiBRtdU&amp;t=873s", "Go to time")</f>
        <v/>
      </c>
    </row>
    <row r="135">
      <c r="A135">
        <f>HYPERLINK("https://www.youtube.com/watch?v=UYrwmTpmz60", "Video")</f>
        <v/>
      </c>
      <c r="B135" t="inlineStr">
        <is>
          <t>26:31</t>
        </is>
      </c>
      <c r="C135" t="inlineStr">
        <is>
          <t>we kind of figured about the porch</t>
        </is>
      </c>
      <c r="D135">
        <f>HYPERLINK("https://www.youtube.com/watch?v=UYrwmTpmz60&amp;t=1591s", "Go to time")</f>
        <v/>
      </c>
    </row>
    <row r="136">
      <c r="A136">
        <f>HYPERLINK("https://www.youtube.com/watch?v=EQZ9wtYMfyM", "Video")</f>
        <v/>
      </c>
      <c r="B136" t="inlineStr">
        <is>
          <t>25:29</t>
        </is>
      </c>
      <c r="C136" t="inlineStr">
        <is>
          <t>right I figured it out I'm going to take</t>
        </is>
      </c>
      <c r="D136">
        <f>HYPERLINK("https://www.youtube.com/watch?v=EQZ9wtYMfyM&amp;t=1529s", "Go to time")</f>
        <v/>
      </c>
    </row>
    <row r="137">
      <c r="A137">
        <f>HYPERLINK("https://www.youtube.com/watch?v=BR8IcqZ66aI", "Video")</f>
        <v/>
      </c>
      <c r="B137" t="inlineStr">
        <is>
          <t>27:54</t>
        </is>
      </c>
      <c r="C137" t="inlineStr">
        <is>
          <t>mad oh they figured it out they're</t>
        </is>
      </c>
      <c r="D137">
        <f>HYPERLINK("https://www.youtube.com/watch?v=BR8IcqZ66aI&amp;t=1674s", "Go to time")</f>
        <v/>
      </c>
    </row>
    <row r="138">
      <c r="A138">
        <f>HYPERLINK("https://www.youtube.com/watch?v=ldANRb24--0", "Video")</f>
        <v/>
      </c>
      <c r="B138" t="inlineStr">
        <is>
          <t>17:36</t>
        </is>
      </c>
      <c r="C138" t="inlineStr">
        <is>
          <t>figured it out I'm going to take two</t>
        </is>
      </c>
      <c r="D138">
        <f>HYPERLINK("https://www.youtube.com/watch?v=ldANRb24--0&amp;t=1056s", "Go to time")</f>
        <v/>
      </c>
    </row>
    <row r="139">
      <c r="A139">
        <f>HYPERLINK("https://www.youtube.com/watch?v=D_EP4Kbf1sQ", "Video")</f>
        <v/>
      </c>
      <c r="B139" t="inlineStr">
        <is>
          <t>0:02</t>
        </is>
      </c>
      <c r="C139" t="inlineStr">
        <is>
          <t>right I figured it out I'm going to take</t>
        </is>
      </c>
      <c r="D139">
        <f>HYPERLINK("https://www.youtube.com/watch?v=D_EP4Kbf1sQ&amp;t=2s", "Go to time")</f>
        <v/>
      </c>
    </row>
    <row r="140">
      <c r="A140">
        <f>HYPERLINK("https://www.youtube.com/watch?v=NOV6y43KyOQ", "Video")</f>
        <v/>
      </c>
      <c r="B140" t="inlineStr">
        <is>
          <t>43:55</t>
        </is>
      </c>
      <c r="C140" t="inlineStr">
        <is>
          <t>beyond me and we kind of figured about</t>
        </is>
      </c>
      <c r="D140">
        <f>HYPERLINK("https://www.youtube.com/watch?v=NOV6y43KyOQ&amp;t=2635s", "Go to time")</f>
        <v/>
      </c>
    </row>
    <row r="141">
      <c r="A141">
        <f>HYPERLINK("https://www.youtube.com/watch?v=HWv1x2We9ag", "Video")</f>
        <v/>
      </c>
      <c r="B141" t="inlineStr">
        <is>
          <t>11:03</t>
        </is>
      </c>
      <c r="C141" t="inlineStr">
        <is>
          <t>beyond me and we kind of figured about</t>
        </is>
      </c>
      <c r="D141">
        <f>HYPERLINK("https://www.youtube.com/watch?v=HWv1x2We9ag&amp;t=663s", "Go to time")</f>
        <v/>
      </c>
    </row>
    <row r="142">
      <c r="A142">
        <f>HYPERLINK("https://www.youtube.com/watch?v=bJ2iWghap4c", "Video")</f>
        <v/>
      </c>
      <c r="B142" t="inlineStr">
        <is>
          <t>5:08</t>
        </is>
      </c>
      <c r="C142" t="inlineStr">
        <is>
          <t>he figured out the deal with Santa when</t>
        </is>
      </c>
      <c r="D142">
        <f>HYPERLINK("https://www.youtube.com/watch?v=bJ2iWghap4c&amp;t=308s", "Go to time")</f>
        <v/>
      </c>
    </row>
    <row r="143">
      <c r="A143">
        <f>HYPERLINK("https://www.youtube.com/watch?v=2h7LmhFVkps", "Video")</f>
        <v/>
      </c>
      <c r="B143" t="inlineStr">
        <is>
          <t>12:28</t>
        </is>
      </c>
      <c r="C143" t="inlineStr">
        <is>
          <t>and we kind of figured about the porch</t>
        </is>
      </c>
      <c r="D143">
        <f>HYPERLINK("https://www.youtube.com/watch?v=2h7LmhFVkps&amp;t=748s", "Go to time")</f>
        <v/>
      </c>
    </row>
    <row r="144">
      <c r="A144">
        <f>HYPERLINK("https://www.youtube.com/watch?v=1EWNWe_SMYI", "Video")</f>
        <v/>
      </c>
      <c r="B144" t="inlineStr">
        <is>
          <t>21:02</t>
        </is>
      </c>
      <c r="C144" t="inlineStr">
        <is>
          <t>we kind of figured about the porch swing</t>
        </is>
      </c>
      <c r="D144">
        <f>HYPERLINK("https://www.youtube.com/watch?v=1EWNWe_SMYI&amp;t=1262s", "Go to time")</f>
        <v/>
      </c>
    </row>
    <row r="145">
      <c r="A145">
        <f>HYPERLINK("https://www.youtube.com/watch?v=PkeFMCyt7Pc", "Video")</f>
        <v/>
      </c>
      <c r="B145" t="inlineStr">
        <is>
          <t>6:13</t>
        </is>
      </c>
      <c r="C145" t="inlineStr">
        <is>
          <t>I did I did I figured out a way to make</t>
        </is>
      </c>
      <c r="D145">
        <f>HYPERLINK("https://www.youtube.com/watch?v=PkeFMCyt7Pc&amp;t=373s", "Go to time")</f>
        <v/>
      </c>
    </row>
    <row r="146">
      <c r="A146">
        <f>HYPERLINK("https://www.youtube.com/watch?v=APtxdNF_qao", "Video")</f>
        <v/>
      </c>
      <c r="B146" t="inlineStr">
        <is>
          <t>5:32</t>
        </is>
      </c>
      <c r="C146" t="inlineStr">
        <is>
          <t>we kind of figured about the porch</t>
        </is>
      </c>
      <c r="D146">
        <f>HYPERLINK("https://www.youtube.com/watch?v=APtxdNF_qao&amp;t=332s", "Go to time")</f>
        <v/>
      </c>
    </row>
    <row r="147">
      <c r="A147">
        <f>HYPERLINK("https://www.youtube.com/watch?v=kNGr99LoTsg", "Video")</f>
        <v/>
      </c>
      <c r="B147" t="inlineStr">
        <is>
          <t>15:17</t>
        </is>
      </c>
      <c r="C147" t="inlineStr">
        <is>
          <t>But we figured out how to do it
ourselves, but they were stuck.</t>
        </is>
      </c>
      <c r="D147">
        <f>HYPERLINK("https://www.youtube.com/watch?v=kNGr99LoTsg&amp;t=917s", "Go to time")</f>
        <v/>
      </c>
    </row>
    <row r="148">
      <c r="A148">
        <f>HYPERLINK("https://www.youtube.com/watch?v=drOUyWaeNGQ", "Video")</f>
        <v/>
      </c>
      <c r="B148" t="inlineStr">
        <is>
          <t>24:32</t>
        </is>
      </c>
      <c r="C148" t="inlineStr">
        <is>
          <t>yet quite figured out how to connect to</t>
        </is>
      </c>
      <c r="D148">
        <f>HYPERLINK("https://www.youtube.com/watch?v=drOUyWaeNGQ&amp;t=1472s", "Go to time")</f>
        <v/>
      </c>
    </row>
    <row r="149">
      <c r="A149">
        <f>HYPERLINK("https://www.youtube.com/watch?v=BYZmyF8RyhY", "Video")</f>
        <v/>
      </c>
      <c r="B149" t="inlineStr">
        <is>
          <t>9:27</t>
        </is>
      </c>
      <c r="C149" t="inlineStr">
        <is>
          <t>And fortunately, Peter
Drucker figured this out</t>
        </is>
      </c>
      <c r="D149">
        <f>HYPERLINK("https://www.youtube.com/watch?v=BYZmyF8RyhY&amp;t=567s", "Go to time")</f>
        <v/>
      </c>
    </row>
    <row r="150">
      <c r="A150">
        <f>HYPERLINK("https://www.youtube.com/watch?v=NToNTG73JsQ", "Video")</f>
        <v/>
      </c>
      <c r="B150" t="inlineStr">
        <is>
          <t>2:43</t>
        </is>
      </c>
      <c r="C150" t="inlineStr">
        <is>
          <t>they haven't really
figured out how</t>
        </is>
      </c>
      <c r="D150">
        <f>HYPERLINK("https://www.youtube.com/watch?v=NToNTG73JsQ&amp;t=163s", "Go to time")</f>
        <v/>
      </c>
    </row>
    <row r="151">
      <c r="A151">
        <f>HYPERLINK("https://www.youtube.com/watch?v=n_-S8paMO2I", "Video")</f>
        <v/>
      </c>
      <c r="B151" t="inlineStr">
        <is>
          <t>18:23</t>
        </is>
      </c>
      <c r="C151" t="inlineStr">
        <is>
          <t>already figured it out?</t>
        </is>
      </c>
      <c r="D151">
        <f>HYPERLINK("https://www.youtube.com/watch?v=n_-S8paMO2I&amp;t=1103s", "Go to time")</f>
        <v/>
      </c>
    </row>
    <row r="152">
      <c r="A152">
        <f>HYPERLINK("https://www.youtube.com/watch?v=LKKkaqsd_iQ", "Video")</f>
        <v/>
      </c>
      <c r="B152" t="inlineStr">
        <is>
          <t>25:10</t>
        </is>
      </c>
      <c r="C152" t="inlineStr">
        <is>
          <t>ADI IGNATIUS: I think I
just figured something out.</t>
        </is>
      </c>
      <c r="D152">
        <f>HYPERLINK("https://www.youtube.com/watch?v=LKKkaqsd_iQ&amp;t=1510s", "Go to time")</f>
        <v/>
      </c>
    </row>
    <row r="153">
      <c r="A153">
        <f>HYPERLINK("https://www.youtube.com/watch?v=kYT8QC0HuWE", "Video")</f>
        <v/>
      </c>
      <c r="B153" t="inlineStr">
        <is>
          <t>4:02</t>
        </is>
      </c>
      <c r="C153" t="inlineStr">
        <is>
          <t>just figured out that every one of his</t>
        </is>
      </c>
      <c r="D153">
        <f>HYPERLINK("https://www.youtube.com/watch?v=kYT8QC0HuWE&amp;t=242s", "Go to time")</f>
        <v/>
      </c>
    </row>
    <row r="154">
      <c r="A154">
        <f>HYPERLINK("https://www.youtube.com/watch?v=kYT8QC0HuWE", "Video")</f>
        <v/>
      </c>
      <c r="B154" t="inlineStr">
        <is>
          <t>11:52</t>
        </is>
      </c>
      <c r="C154" t="inlineStr">
        <is>
          <t>yet you haven't really figured out</t>
        </is>
      </c>
      <c r="D154">
        <f>HYPERLINK("https://www.youtube.com/watch?v=kYT8QC0HuWE&amp;t=712s", "Go to time")</f>
        <v/>
      </c>
    </row>
    <row r="155">
      <c r="A155">
        <f>HYPERLINK("https://www.youtube.com/watch?v=5lWQ_YXeVVQ", "Video")</f>
        <v/>
      </c>
      <c r="B155" t="inlineStr">
        <is>
          <t>7:08</t>
        </is>
      </c>
      <c r="C155" t="inlineStr">
        <is>
          <t>But at some point, she figured
out that's what she was doing.</t>
        </is>
      </c>
      <c r="D155">
        <f>HYPERLINK("https://www.youtube.com/watch?v=5lWQ_YXeVVQ&amp;t=428s", "Go to time")</f>
        <v/>
      </c>
    </row>
    <row r="156">
      <c r="A156">
        <f>HYPERLINK("https://www.youtube.com/watch?v=kfhxxn0BNNQ", "Video")</f>
        <v/>
      </c>
      <c r="B156" t="inlineStr">
        <is>
          <t>4:00</t>
        </is>
      </c>
      <c r="C156" t="inlineStr">
        <is>
          <t>figured out our</t>
        </is>
      </c>
      <c r="D156">
        <f>HYPERLINK("https://www.youtube.com/watch?v=kfhxxn0BNNQ&amp;t=240s", "Go to time")</f>
        <v/>
      </c>
    </row>
    <row r="157">
      <c r="A157">
        <f>HYPERLINK("https://www.youtube.com/watch?v=rVtY_fyS9kI", "Video")</f>
        <v/>
      </c>
      <c r="B157" t="inlineStr">
        <is>
          <t>49:17</t>
        </is>
      </c>
      <c r="C157" t="inlineStr">
        <is>
          <t>like hey I figured out my role in the</t>
        </is>
      </c>
      <c r="D157">
        <f>HYPERLINK("https://www.youtube.com/watch?v=rVtY_fyS9kI&amp;t=2957s", "Go to time")</f>
        <v/>
      </c>
    </row>
    <row r="158">
      <c r="A158">
        <f>HYPERLINK("https://www.youtube.com/watch?v=M6pT5b5GTSk", "Video")</f>
        <v/>
      </c>
      <c r="B158" t="inlineStr">
        <is>
          <t>3:26</t>
        </is>
      </c>
      <c r="C158" t="inlineStr">
        <is>
          <t>I did go back, and I figured
out the math, so it's fine.</t>
        </is>
      </c>
      <c r="D158">
        <f>HYPERLINK("https://www.youtube.com/watch?v=M6pT5b5GTSk&amp;t=206s", "Go to time")</f>
        <v/>
      </c>
    </row>
    <row r="159">
      <c r="A159">
        <f>HYPERLINK("https://www.youtube.com/watch?v=M6pT5b5GTSk", "Video")</f>
        <v/>
      </c>
      <c r="B159" t="inlineStr">
        <is>
          <t>21:14</t>
        </is>
      </c>
      <c r="C159" t="inlineStr">
        <is>
          <t>because somehow I figured
this out along the way,</t>
        </is>
      </c>
      <c r="D159">
        <f>HYPERLINK("https://www.youtube.com/watch?v=M6pT5b5GTSk&amp;t=1274s", "Go to time")</f>
        <v/>
      </c>
    </row>
    <row r="160">
      <c r="A160">
        <f>HYPERLINK("https://www.youtube.com/watch?v=dOIRSqNqAzE", "Video")</f>
        <v/>
      </c>
      <c r="B160" t="inlineStr">
        <is>
          <t>2:45</t>
        </is>
      </c>
      <c r="C160" t="inlineStr">
        <is>
          <t>30-ish years later when
chemists figured out how</t>
        </is>
      </c>
      <c r="D160">
        <f>HYPERLINK("https://www.youtube.com/watch?v=dOIRSqNqAzE&amp;t=165s", "Go to time")</f>
        <v/>
      </c>
    </row>
    <row r="161">
      <c r="A161">
        <f>HYPERLINK("https://www.youtube.com/watch?v=Fk9ZtVDbw6E", "Video")</f>
        <v/>
      </c>
      <c r="B161" t="inlineStr">
        <is>
          <t>4:40</t>
        </is>
      </c>
      <c r="C161" t="inlineStr">
        <is>
          <t>And I figured out my
financial wellness.</t>
        </is>
      </c>
      <c r="D161">
        <f>HYPERLINK("https://www.youtube.com/watch?v=Fk9ZtVDbw6E&amp;t=280s", "Go to time")</f>
        <v/>
      </c>
    </row>
    <row r="162">
      <c r="A162">
        <f>HYPERLINK("https://www.youtube.com/watch?v=sXqDSekuNiY", "Video")</f>
        <v/>
      </c>
      <c r="B162" t="inlineStr">
        <is>
          <t>9:29</t>
        </is>
      </c>
      <c r="C162" t="inlineStr">
        <is>
          <t>This is what you figured
out is essential today.</t>
        </is>
      </c>
      <c r="D162">
        <f>HYPERLINK("https://www.youtube.com/watch?v=sXqDSekuNiY&amp;t=569s", "Go to time")</f>
        <v/>
      </c>
    </row>
    <row r="163">
      <c r="A163">
        <f>HYPERLINK("https://www.youtube.com/watch?v=oJmaxqUqIPE", "Video")</f>
        <v/>
      </c>
      <c r="B163" t="inlineStr">
        <is>
          <t>45:03</t>
        </is>
      </c>
      <c r="C163" t="inlineStr">
        <is>
          <t>That you don't have everything
figured out all the time.</t>
        </is>
      </c>
      <c r="D163">
        <f>HYPERLINK("https://www.youtube.com/watch?v=oJmaxqUqIPE&amp;t=2703s", "Go to time")</f>
        <v/>
      </c>
    </row>
    <row r="164">
      <c r="A164">
        <f>HYPERLINK("https://www.youtube.com/watch?v=Yv1j7WBjQpQ", "Video")</f>
        <v/>
      </c>
      <c r="B164" t="inlineStr">
        <is>
          <t>15:51</t>
        </is>
      </c>
      <c r="C164" t="inlineStr">
        <is>
          <t>I figured out, what do I
like to do as a leader,</t>
        </is>
      </c>
      <c r="D164">
        <f>HYPERLINK("https://www.youtube.com/watch?v=Yv1j7WBjQpQ&amp;t=951s", "Go to time")</f>
        <v/>
      </c>
    </row>
    <row r="165">
      <c r="A165">
        <f>HYPERLINK("https://www.youtube.com/watch?v=5m4hzh5jFMw", "Video")</f>
        <v/>
      </c>
      <c r="B165" t="inlineStr">
        <is>
          <t>17:43</t>
        </is>
      </c>
      <c r="C165" t="inlineStr">
        <is>
          <t>figured out how to get people
to come out with their hands up.</t>
        </is>
      </c>
      <c r="D165">
        <f>HYPERLINK("https://www.youtube.com/watch?v=5m4hzh5jFMw&amp;t=1063s", "Go to time")</f>
        <v/>
      </c>
    </row>
    <row r="166">
      <c r="A166">
        <f>HYPERLINK("https://www.youtube.com/watch?v=7mCnr6TBIKE", "Video")</f>
        <v/>
      </c>
      <c r="B166" t="inlineStr">
        <is>
          <t>9:51</t>
        </is>
      </c>
      <c r="C166" t="inlineStr">
        <is>
          <t>I think I have
figured it out where</t>
        </is>
      </c>
      <c r="D166">
        <f>HYPERLINK("https://www.youtube.com/watch?v=7mCnr6TBIKE&amp;t=591s", "Go to time")</f>
        <v/>
      </c>
    </row>
    <row r="167">
      <c r="A167">
        <f>HYPERLINK("https://www.youtube.com/watch?v=NcD3nufvA7Y", "Video")</f>
        <v/>
      </c>
      <c r="B167" t="inlineStr">
        <is>
          <t>7:03</t>
        </is>
      </c>
      <c r="C167" t="inlineStr">
        <is>
          <t>you know i had it figured out i have a</t>
        </is>
      </c>
      <c r="D167">
        <f>HYPERLINK("https://www.youtube.com/watch?v=NcD3nufvA7Y&amp;t=423s", "Go to time")</f>
        <v/>
      </c>
    </row>
    <row r="168">
      <c r="A168">
        <f>HYPERLINK("https://www.youtube.com/watch?v=rLV1DIFRHhA", "Video")</f>
        <v/>
      </c>
      <c r="B168" t="inlineStr">
        <is>
          <t>0:27</t>
        </is>
      </c>
      <c r="C168" t="inlineStr">
        <is>
          <t>until i figured something else out</t>
        </is>
      </c>
      <c r="D168">
        <f>HYPERLINK("https://www.youtube.com/watch?v=rLV1DIFRHhA&amp;t=27s", "Go to time")</f>
        <v/>
      </c>
    </row>
    <row r="169">
      <c r="A169">
        <f>HYPERLINK("https://www.youtube.com/watch?v=r5O0yKixfjI", "Video")</f>
        <v/>
      </c>
      <c r="B169" t="inlineStr">
        <is>
          <t>2:38</t>
        </is>
      </c>
      <c r="C169" t="inlineStr">
        <is>
          <t>and really figured out
something she loves.</t>
        </is>
      </c>
      <c r="D169">
        <f>HYPERLINK("https://www.youtube.com/watch?v=r5O0yKixfjI&amp;t=158s", "Go to time")</f>
        <v/>
      </c>
    </row>
    <row r="170">
      <c r="A170">
        <f>HYPERLINK("https://www.youtube.com/watch?v=_Kt47AR5VYM", "Video")</f>
        <v/>
      </c>
      <c r="B170" t="inlineStr">
        <is>
          <t>3:40</t>
        </is>
      </c>
      <c r="C170" t="inlineStr">
        <is>
          <t>why, and you couldn't get
it, but we figured it out</t>
        </is>
      </c>
      <c r="D170">
        <f>HYPERLINK("https://www.youtube.com/watch?v=_Kt47AR5VYM&amp;t=220s", "Go to time")</f>
        <v/>
      </c>
    </row>
    <row r="171">
      <c r="A171">
        <f>HYPERLINK("https://www.youtube.com/watch?v=q7xCHfDRdug", "Video")</f>
        <v/>
      </c>
      <c r="B171" t="inlineStr">
        <is>
          <t>123:28</t>
        </is>
      </c>
      <c r="C171" t="inlineStr">
        <is>
          <t>we've also figured out some ways to get</t>
        </is>
      </c>
      <c r="D171">
        <f>HYPERLINK("https://www.youtube.com/watch?v=q7xCHfDRdug&amp;t=7408s", "Go to time")</f>
        <v/>
      </c>
    </row>
    <row r="172">
      <c r="A172">
        <f>HYPERLINK("https://www.youtube.com/watch?v=_Bfh5HVh0js", "Video")</f>
        <v/>
      </c>
      <c r="B172" t="inlineStr">
        <is>
          <t>29:40</t>
        </is>
      </c>
      <c r="C172" t="inlineStr">
        <is>
          <t>from this commercial and I figured out</t>
        </is>
      </c>
      <c r="D172">
        <f>HYPERLINK("https://www.youtube.com/watch?v=_Bfh5HVh0js&amp;t=1780s", "Go to time")</f>
        <v/>
      </c>
    </row>
    <row r="173">
      <c r="A173">
        <f>HYPERLINK("https://www.youtube.com/watch?v=ZGNq0LPH0hk", "Video")</f>
        <v/>
      </c>
      <c r="B173" t="inlineStr">
        <is>
          <t>6:23</t>
        </is>
      </c>
      <c r="C173" t="inlineStr">
        <is>
          <t>figured that I would be able to prevent
my retirement fund from losing about 25</t>
        </is>
      </c>
      <c r="D173">
        <f>HYPERLINK("https://www.youtube.com/watch?v=ZGNq0LPH0hk&amp;t=383s", "Go to time")</f>
        <v/>
      </c>
    </row>
    <row r="174">
      <c r="A174">
        <f>HYPERLINK("https://www.youtube.com/watch?v=92tbk68os-Y", "Video")</f>
        <v/>
      </c>
      <c r="B174" t="inlineStr">
        <is>
          <t>4:02</t>
        </is>
      </c>
      <c r="C174" t="inlineStr">
        <is>
          <t>have access to stuff that other people
have already figured out so that it can</t>
        </is>
      </c>
      <c r="D174">
        <f>HYPERLINK("https://www.youtube.com/watch?v=92tbk68os-Y&amp;t=242s", "Go to time")</f>
        <v/>
      </c>
    </row>
    <row r="175">
      <c r="A175">
        <f>HYPERLINK("https://www.youtube.com/watch?v=jyCfkI3coB8", "Video")</f>
        <v/>
      </c>
      <c r="B175" t="inlineStr">
        <is>
          <t>2:05</t>
        </is>
      </c>
      <c r="C175" t="inlineStr">
        <is>
          <t>figured out exactly what to do with the</t>
        </is>
      </c>
      <c r="D175">
        <f>HYPERLINK("https://www.youtube.com/watch?v=jyCfkI3coB8&amp;t=125s", "Go to time")</f>
        <v/>
      </c>
    </row>
    <row r="176">
      <c r="A176">
        <f>HYPERLINK("https://www.youtube.com/watch?v=cRQ3__g32MI", "Video")</f>
        <v/>
      </c>
      <c r="B176" t="inlineStr">
        <is>
          <t>0:59</t>
        </is>
      </c>
      <c r="C176" t="inlineStr">
        <is>
          <t>luckily for me I figured out a way to hack 
Parkinson's law see I've always been a pretty</t>
        </is>
      </c>
      <c r="D176">
        <f>HYPERLINK("https://www.youtube.com/watch?v=cRQ3__g32MI&amp;t=59s", "Go to time")</f>
        <v/>
      </c>
    </row>
    <row r="177">
      <c r="A177">
        <f>HYPERLINK("https://www.youtube.com/watch?v=CUncHwuorjM", "Video")</f>
        <v/>
      </c>
      <c r="B177" t="inlineStr">
        <is>
          <t>1:29</t>
        </is>
      </c>
      <c r="C177" t="inlineStr">
        <is>
          <t>those businesses already figured this out ages ago 
and filled all those positions but the numbers say</t>
        </is>
      </c>
      <c r="D177">
        <f>HYPERLINK("https://www.youtube.com/watch?v=CUncHwuorjM&amp;t=89s", "Go to time")</f>
        <v/>
      </c>
    </row>
    <row r="178">
      <c r="A178">
        <f>HYPERLINK("https://www.youtube.com/watch?v=WmzT-2lLCXs", "Video")</f>
        <v/>
      </c>
      <c r="B178" t="inlineStr">
        <is>
          <t>1:36</t>
        </is>
      </c>
      <c r="C178" t="inlineStr">
        <is>
          <t>own and figured out what exercises to do</t>
        </is>
      </c>
      <c r="D178">
        <f>HYPERLINK("https://www.youtube.com/watch?v=WmzT-2lLCXs&amp;t=96s", "Go to time")</f>
        <v/>
      </c>
    </row>
    <row r="179">
      <c r="A179">
        <f>HYPERLINK("https://www.youtube.com/watch?v=yB9jxp0u2Hk", "Video")</f>
        <v/>
      </c>
      <c r="B179" t="inlineStr">
        <is>
          <t>1:00</t>
        </is>
      </c>
      <c r="C179" t="inlineStr">
        <is>
          <t>Luckily for me – I figured out a way to
hack Parkinson's law.</t>
        </is>
      </c>
      <c r="D179">
        <f>HYPERLINK("https://www.youtube.com/watch?v=yB9jxp0u2Hk&amp;t=60s", "Go to time")</f>
        <v/>
      </c>
    </row>
    <row r="180">
      <c r="A180">
        <f>HYPERLINK("https://www.youtube.com/watch?v=VUEIe9_3e7c", "Video")</f>
        <v/>
      </c>
      <c r="B180" t="inlineStr">
        <is>
          <t>0:17</t>
        </is>
      </c>
      <c r="C180" t="inlineStr">
        <is>
          <t>he hasn't figured out he's a human by</t>
        </is>
      </c>
      <c r="D180">
        <f>HYPERLINK("https://www.youtube.com/watch?v=VUEIe9_3e7c&amp;t=17s", "Go to time")</f>
        <v/>
      </c>
    </row>
    <row r="181">
      <c r="A181">
        <f>HYPERLINK("https://www.youtube.com/watch?v=VUEIe9_3e7c", "Video")</f>
        <v/>
      </c>
      <c r="B181" t="inlineStr">
        <is>
          <t>0:26</t>
        </is>
      </c>
      <c r="C181" t="inlineStr">
        <is>
          <t>yes I figured out he's human by now I</t>
        </is>
      </c>
      <c r="D181">
        <f>HYPERLINK("https://www.youtube.com/watch?v=VUEIe9_3e7c&amp;t=26s", "Go to time")</f>
        <v/>
      </c>
    </row>
    <row r="182">
      <c r="A182">
        <f>HYPERLINK("https://www.youtube.com/watch?v=dByM9jmeUy0", "Video")</f>
        <v/>
      </c>
      <c r="B182" t="inlineStr">
        <is>
          <t>7:47</t>
        </is>
      </c>
      <c r="C182" t="inlineStr">
        <is>
          <t>straight figured it out a little late I</t>
        </is>
      </c>
      <c r="D182">
        <f>HYPERLINK("https://www.youtube.com/watch?v=dByM9jmeUy0&amp;t=467s", "Go to time")</f>
        <v/>
      </c>
    </row>
    <row r="183">
      <c r="A183">
        <f>HYPERLINK("https://www.youtube.com/watch?v=0W081BKGbBA", "Video")</f>
        <v/>
      </c>
      <c r="B183" t="inlineStr">
        <is>
          <t>7:23</t>
        </is>
      </c>
      <c r="C183" t="inlineStr">
        <is>
          <t>we thought about that before we figured</t>
        </is>
      </c>
      <c r="D183">
        <f>HYPERLINK("https://www.youtube.com/watch?v=0W081BKGbBA&amp;t=443s", "Go to time")</f>
        <v/>
      </c>
    </row>
    <row r="184">
      <c r="A184">
        <f>HYPERLINK("https://www.youtube.com/watch?v=0W081BKGbBA", "Video")</f>
        <v/>
      </c>
      <c r="B184" t="inlineStr">
        <is>
          <t>38:45</t>
        </is>
      </c>
      <c r="C184" t="inlineStr">
        <is>
          <t>born or something like figured out how</t>
        </is>
      </c>
      <c r="D184">
        <f>HYPERLINK("https://www.youtube.com/watch?v=0W081BKGbBA&amp;t=2325s", "Go to time")</f>
        <v/>
      </c>
    </row>
    <row r="185">
      <c r="A185">
        <f>HYPERLINK("https://www.youtube.com/watch?v=0k_yjEiPLoc", "Video")</f>
        <v/>
      </c>
      <c r="B185" t="inlineStr">
        <is>
          <t>0:37</t>
        </is>
      </c>
      <c r="C185" t="inlineStr">
        <is>
          <t>okay well he must have figured it out</t>
        </is>
      </c>
      <c r="D185">
        <f>HYPERLINK("https://www.youtube.com/watch?v=0k_yjEiPLoc&amp;t=37s", "Go to time")</f>
        <v/>
      </c>
    </row>
    <row r="186">
      <c r="A186">
        <f>HYPERLINK("https://www.youtube.com/watch?v=xpdiwHchwYQ", "Video")</f>
        <v/>
      </c>
      <c r="B186" t="inlineStr">
        <is>
          <t>32:53</t>
        </is>
      </c>
      <c r="C186" t="inlineStr">
        <is>
          <t>that you know so they figured out all</t>
        </is>
      </c>
      <c r="D186">
        <f>HYPERLINK("https://www.youtube.com/watch?v=xpdiwHchwYQ&amp;t=1973s", "Go to time")</f>
        <v/>
      </c>
    </row>
    <row r="187">
      <c r="A187">
        <f>HYPERLINK("https://www.youtube.com/watch?v=O7rxz6r2gPc", "Video")</f>
        <v/>
      </c>
      <c r="B187" t="inlineStr">
        <is>
          <t>1:21</t>
        </is>
      </c>
      <c r="C187" t="inlineStr">
        <is>
          <t>place i got it all figured out</t>
        </is>
      </c>
      <c r="D187">
        <f>HYPERLINK("https://www.youtube.com/watch?v=O7rxz6r2gPc&amp;t=81s", "Go to time")</f>
        <v/>
      </c>
    </row>
    <row r="188">
      <c r="A188">
        <f>HYPERLINK("https://www.youtube.com/watch?v=du-grAiGRmk", "Video")</f>
        <v/>
      </c>
      <c r="B188" t="inlineStr">
        <is>
          <t>0:39</t>
        </is>
      </c>
      <c r="C188" t="inlineStr">
        <is>
          <t>think you never figured out how to think</t>
        </is>
      </c>
      <c r="D188">
        <f>HYPERLINK("https://www.youtube.com/watch?v=du-grAiGRmk&amp;t=39s", "Go to time")</f>
        <v/>
      </c>
    </row>
    <row r="189">
      <c r="A189">
        <f>HYPERLINK("https://www.youtube.com/watch?v=8_zMtqMkI4Q", "Video")</f>
        <v/>
      </c>
      <c r="B189" t="inlineStr">
        <is>
          <t>0:56</t>
        </is>
      </c>
      <c r="C189" t="inlineStr">
        <is>
          <t>things one day it figured out how to</t>
        </is>
      </c>
      <c r="D189">
        <f>HYPERLINK("https://www.youtube.com/watch?v=8_zMtqMkI4Q&amp;t=56s", "Go to time")</f>
        <v/>
      </c>
    </row>
    <row r="190">
      <c r="A190">
        <f>HYPERLINK("https://www.youtube.com/watch?v=1qjRRTjLU4U", "Video")</f>
        <v/>
      </c>
      <c r="B190" t="inlineStr">
        <is>
          <t>0:16</t>
        </is>
      </c>
      <c r="C190" t="inlineStr">
        <is>
          <t>all in anyway so I figured we start out</t>
        </is>
      </c>
      <c r="D190">
        <f>HYPERLINK("https://www.youtube.com/watch?v=1qjRRTjLU4U&amp;t=16s", "Go to time")</f>
        <v/>
      </c>
    </row>
    <row r="191">
      <c r="A191">
        <f>HYPERLINK("https://www.youtube.com/watch?v=GDLMaTIioMc", "Video")</f>
        <v/>
      </c>
      <c r="B191" t="inlineStr">
        <is>
          <t>2:06</t>
        </is>
      </c>
      <c r="C191" t="inlineStr">
        <is>
          <t>now I got it all figured out</t>
        </is>
      </c>
      <c r="D191">
        <f>HYPERLINK("https://www.youtube.com/watch?v=GDLMaTIioMc&amp;t=126s", "Go to time")</f>
        <v/>
      </c>
    </row>
    <row r="192">
      <c r="A192">
        <f>HYPERLINK("https://www.youtube.com/watch?v=3GPoJnkZKX4", "Video")</f>
        <v/>
      </c>
      <c r="B192" t="inlineStr">
        <is>
          <t>1:51</t>
        </is>
      </c>
      <c r="C192" t="inlineStr">
        <is>
          <t>it no it's right I figured it out I can</t>
        </is>
      </c>
      <c r="D192">
        <f>HYPERLINK("https://www.youtube.com/watch?v=3GPoJnkZKX4&amp;t=111s", "Go to time")</f>
        <v/>
      </c>
    </row>
    <row r="193">
      <c r="A193">
        <f>HYPERLINK("https://www.youtube.com/watch?v=rPWbRdk4nlY", "Video")</f>
        <v/>
      </c>
      <c r="B193" t="inlineStr">
        <is>
          <t>26:53</t>
        </is>
      </c>
      <c r="C193" t="inlineStr">
        <is>
          <t>figured it out Joe we solved it fig out</t>
        </is>
      </c>
      <c r="D193">
        <f>HYPERLINK("https://www.youtube.com/watch?v=rPWbRdk4nlY&amp;t=1613s", "Go to time")</f>
        <v/>
      </c>
    </row>
    <row r="194">
      <c r="A194">
        <f>HYPERLINK("https://www.youtube.com/watch?v=6V3vY7TW4S8", "Video")</f>
        <v/>
      </c>
      <c r="B194" t="inlineStr">
        <is>
          <t>0:24</t>
        </is>
      </c>
      <c r="C194" t="inlineStr">
        <is>
          <t>when I figured out we just do them at</t>
        </is>
      </c>
      <c r="D194">
        <f>HYPERLINK("https://www.youtube.com/watch?v=6V3vY7TW4S8&amp;t=24s", "Go to time")</f>
        <v/>
      </c>
    </row>
    <row r="195">
      <c r="A195">
        <f>HYPERLINK("https://www.youtube.com/watch?v=06qgu4XoNL4", "Video")</f>
        <v/>
      </c>
      <c r="B195" t="inlineStr">
        <is>
          <t>0:53</t>
        </is>
      </c>
      <c r="C195" t="inlineStr">
        <is>
          <t>all these is you still they figured out</t>
        </is>
      </c>
      <c r="D195">
        <f>HYPERLINK("https://www.youtube.com/watch?v=06qgu4XoNL4&amp;t=53s", "Go to time")</f>
        <v/>
      </c>
    </row>
    <row r="196">
      <c r="A196">
        <f>HYPERLINK("https://www.youtube.com/watch?v=5wkNg7l0z1A", "Video")</f>
        <v/>
      </c>
      <c r="B196" t="inlineStr">
        <is>
          <t>1:24</t>
        </is>
      </c>
      <c r="C196" t="inlineStr">
        <is>
          <t>but what have we figured out how to</t>
        </is>
      </c>
      <c r="D196">
        <f>HYPERLINK("https://www.youtube.com/watch?v=5wkNg7l0z1A&amp;t=84s", "Go to time")</f>
        <v/>
      </c>
    </row>
    <row r="197">
      <c r="A197">
        <f>HYPERLINK("https://www.youtube.com/watch?v=z_i4NUuN9wE", "Video")</f>
        <v/>
      </c>
      <c r="B197" t="inlineStr">
        <is>
          <t>4:36</t>
        </is>
      </c>
      <c r="C197" t="inlineStr">
        <is>
          <t>for 27 years and I just figured out this</t>
        </is>
      </c>
      <c r="D197">
        <f>HYPERLINK("https://www.youtube.com/watch?v=z_i4NUuN9wE&amp;t=276s", "Go to time")</f>
        <v/>
      </c>
    </row>
    <row r="198">
      <c r="A198">
        <f>HYPERLINK("https://www.youtube.com/watch?v=INxwpKQU-u8", "Video")</f>
        <v/>
      </c>
      <c r="B198" t="inlineStr">
        <is>
          <t>34:02</t>
        </is>
      </c>
      <c r="C198" t="inlineStr">
        <is>
          <t>what I think I figured it out Barry son</t>
        </is>
      </c>
      <c r="D198">
        <f>HYPERLINK("https://www.youtube.com/watch?v=INxwpKQU-u8&amp;t=2042s", "Go to time")</f>
        <v/>
      </c>
    </row>
    <row r="199">
      <c r="A199">
        <f>HYPERLINK("https://www.youtube.com/watch?v=TTeYANjS8oQ", "Video")</f>
        <v/>
      </c>
      <c r="B199" t="inlineStr">
        <is>
          <t>6:27</t>
        </is>
      </c>
      <c r="C199" t="inlineStr">
        <is>
          <t>it all figured out before you got here</t>
        </is>
      </c>
      <c r="D199">
        <f>HYPERLINK("https://www.youtube.com/watch?v=TTeYANjS8oQ&amp;t=387s", "Go to time")</f>
        <v/>
      </c>
    </row>
    <row r="200">
      <c r="A200">
        <f>HYPERLINK("https://www.youtube.com/watch?v=b3-dKZA4fGk", "Video")</f>
        <v/>
      </c>
      <c r="B200" t="inlineStr">
        <is>
          <t>2:39</t>
        </is>
      </c>
      <c r="C200" t="inlineStr">
        <is>
          <t>so bored out here so i figured i should</t>
        </is>
      </c>
      <c r="D200">
        <f>HYPERLINK("https://www.youtube.com/watch?v=b3-dKZA4fGk&amp;t=159s", "Go to time")</f>
        <v/>
      </c>
    </row>
    <row r="201">
      <c r="A201">
        <f>HYPERLINK("https://www.youtube.com/watch?v=BSeA6DL_XNg", "Video")</f>
        <v/>
      </c>
      <c r="B201" t="inlineStr">
        <is>
          <t>2:03</t>
        </is>
      </c>
      <c r="C201" t="inlineStr">
        <is>
          <t>out they were making the movie I figured</t>
        </is>
      </c>
      <c r="D201">
        <f>HYPERLINK("https://www.youtube.com/watch?v=BSeA6DL_XNg&amp;t=123s", "Go to time")</f>
        <v/>
      </c>
    </row>
    <row r="202">
      <c r="A202">
        <f>HYPERLINK("https://www.youtube.com/watch?v=tmdh-mOXeW4", "Video")</f>
        <v/>
      </c>
      <c r="B202" t="inlineStr">
        <is>
          <t>0:37</t>
        </is>
      </c>
      <c r="C202" t="inlineStr">
        <is>
          <t>figured out how to be a woman not the</t>
        </is>
      </c>
      <c r="D202">
        <f>HYPERLINK("https://www.youtube.com/watch?v=tmdh-mOXeW4&amp;t=37s", "Go to time")</f>
        <v/>
      </c>
    </row>
    <row r="203">
      <c r="A203">
        <f>HYPERLINK("https://www.youtube.com/watch?v=zEBbjA6HSTc", "Video")</f>
        <v/>
      </c>
      <c r="B203" t="inlineStr">
        <is>
          <t>3:28</t>
        </is>
      </c>
      <c r="C203" t="inlineStr">
        <is>
          <t>figured it out</t>
        </is>
      </c>
      <c r="D203">
        <f>HYPERLINK("https://www.youtube.com/watch?v=zEBbjA6HSTc&amp;t=208s", "Go to time")</f>
        <v/>
      </c>
    </row>
    <row r="204">
      <c r="A204">
        <f>HYPERLINK("https://www.youtube.com/watch?v=kim-p8Eaetw", "Video")</f>
        <v/>
      </c>
      <c r="B204" t="inlineStr">
        <is>
          <t>15:52</t>
        </is>
      </c>
      <c r="C204" t="inlineStr">
        <is>
          <t>of figured it out at the end to like get</t>
        </is>
      </c>
      <c r="D204">
        <f>HYPERLINK("https://www.youtube.com/watch?v=kim-p8Eaetw&amp;t=952s", "Go to time")</f>
        <v/>
      </c>
    </row>
    <row r="205">
      <c r="A205">
        <f>HYPERLINK("https://www.youtube.com/watch?v=mlc2UyZdalQ", "Video")</f>
        <v/>
      </c>
      <c r="B205" t="inlineStr">
        <is>
          <t>1:53</t>
        </is>
      </c>
      <c r="C205" t="inlineStr">
        <is>
          <t>when I think I've got you figured out</t>
        </is>
      </c>
      <c r="D205">
        <f>HYPERLINK("https://www.youtube.com/watch?v=mlc2UyZdalQ&amp;t=113s", "Go to time")</f>
        <v/>
      </c>
    </row>
    <row r="206">
      <c r="A206">
        <f>HYPERLINK("https://www.youtube.com/watch?v=yWMh-306XCo", "Video")</f>
        <v/>
      </c>
      <c r="B206" t="inlineStr">
        <is>
          <t>1:04</t>
        </is>
      </c>
      <c r="C206" t="inlineStr">
        <is>
          <t>and over again because you figured out</t>
        </is>
      </c>
      <c r="D206">
        <f>HYPERLINK("https://www.youtube.com/watch?v=yWMh-306XCo&amp;t=64s", "Go to time")</f>
        <v/>
      </c>
    </row>
    <row r="207">
      <c r="A207">
        <f>HYPERLINK("https://www.youtube.com/watch?v=8vIcT7VLx0U", "Video")</f>
        <v/>
      </c>
      <c r="B207" t="inlineStr">
        <is>
          <t>25:47</t>
        </is>
      </c>
      <c r="C207" t="inlineStr">
        <is>
          <t>heartless but honestly I figured out a</t>
        </is>
      </c>
      <c r="D207">
        <f>HYPERLINK("https://www.youtube.com/watch?v=8vIcT7VLx0U&amp;t=1547s", "Go to time")</f>
        <v/>
      </c>
    </row>
    <row r="208">
      <c r="A208">
        <f>HYPERLINK("https://www.youtube.com/watch?v=Lqvt2gA8310", "Video")</f>
        <v/>
      </c>
      <c r="B208" t="inlineStr">
        <is>
          <t>1:54</t>
        </is>
      </c>
      <c r="C208" t="inlineStr">
        <is>
          <t>who hadn't quite figured out why they</t>
        </is>
      </c>
      <c r="D208">
        <f>HYPERLINK("https://www.youtube.com/watch?v=Lqvt2gA8310&amp;t=114s", "Go to time")</f>
        <v/>
      </c>
    </row>
    <row r="209">
      <c r="A209">
        <f>HYPERLINK("https://www.youtube.com/watch?v=BIY-AHNd-q8", "Video")</f>
        <v/>
      </c>
      <c r="B209" t="inlineStr">
        <is>
          <t>3:28</t>
        </is>
      </c>
      <c r="C209" t="inlineStr">
        <is>
          <t>swear oh you just figured that out now</t>
        </is>
      </c>
      <c r="D209">
        <f>HYPERLINK("https://www.youtube.com/watch?v=BIY-AHNd-q8&amp;t=208s", "Go to time")</f>
        <v/>
      </c>
    </row>
    <row r="210">
      <c r="A210">
        <f>HYPERLINK("https://www.youtube.com/watch?v=I8-3VpZrBww", "Video")</f>
        <v/>
      </c>
      <c r="B210" t="inlineStr">
        <is>
          <t>1:25</t>
        </is>
      </c>
      <c r="C210" t="inlineStr">
        <is>
          <t>operates we figured it out there's so</t>
        </is>
      </c>
      <c r="D210">
        <f>HYPERLINK("https://www.youtube.com/watch?v=I8-3VpZrBww&amp;t=85s", "Go to time")</f>
        <v/>
      </c>
    </row>
    <row r="211">
      <c r="A211">
        <f>HYPERLINK("https://www.youtube.com/watch?v=hXtli79yqL4", "Video")</f>
        <v/>
      </c>
      <c r="B211" t="inlineStr">
        <is>
          <t>2:41</t>
        </is>
      </c>
      <c r="C211" t="inlineStr">
        <is>
          <t>he's an idiot I figured you out into not</t>
        </is>
      </c>
      <c r="D211">
        <f>HYPERLINK("https://www.youtube.com/watch?v=hXtli79yqL4&amp;t=161s", "Go to time")</f>
        <v/>
      </c>
    </row>
    <row r="212">
      <c r="A212">
        <f>HYPERLINK("https://www.youtube.com/watch?v=PjhxQXt663U", "Video")</f>
        <v/>
      </c>
      <c r="B212" t="inlineStr">
        <is>
          <t>15:36</t>
        </is>
      </c>
      <c r="C212" t="inlineStr">
        <is>
          <t>like listen fellas I got it figured out</t>
        </is>
      </c>
      <c r="D212">
        <f>HYPERLINK("https://www.youtube.com/watch?v=PjhxQXt663U&amp;t=936s", "Go to time")</f>
        <v/>
      </c>
    </row>
    <row r="213">
      <c r="A213">
        <f>HYPERLINK("https://www.youtube.com/watch?v=BjfArtEEcME", "Video")</f>
        <v/>
      </c>
      <c r="B213" t="inlineStr">
        <is>
          <t>4:41</t>
        </is>
      </c>
      <c r="C213" t="inlineStr">
        <is>
          <t>worthless you figured out how to get us</t>
        </is>
      </c>
      <c r="D213">
        <f>HYPERLINK("https://www.youtube.com/watch?v=BjfArtEEcME&amp;t=281s", "Go to time")</f>
        <v/>
      </c>
    </row>
    <row r="214">
      <c r="A214">
        <f>HYPERLINK("https://www.youtube.com/watch?v=uvXfY3bgXQA", "Video")</f>
        <v/>
      </c>
      <c r="B214" t="inlineStr">
        <is>
          <t>10:59</t>
        </is>
      </c>
      <c r="C214" t="inlineStr">
        <is>
          <t>that they've never figured out how to</t>
        </is>
      </c>
      <c r="D214">
        <f>HYPERLINK("https://www.youtube.com/watch?v=uvXfY3bgXQA&amp;t=659s", "Go to time")</f>
        <v/>
      </c>
    </row>
    <row r="215">
      <c r="A215">
        <f>HYPERLINK("https://www.youtube.com/watch?v=hUFbU2fRf_4", "Video")</f>
        <v/>
      </c>
      <c r="B215" t="inlineStr">
        <is>
          <t>8:54</t>
        </is>
      </c>
      <c r="C215" t="inlineStr">
        <is>
          <t>I figured it out</t>
        </is>
      </c>
      <c r="D215">
        <f>HYPERLINK("https://www.youtube.com/watch?v=hUFbU2fRf_4&amp;t=534s", "Go to time")</f>
        <v/>
      </c>
    </row>
    <row r="216">
      <c r="A216">
        <f>HYPERLINK("https://www.youtube.com/watch?v=sWEl9ou-2lg", "Video")</f>
        <v/>
      </c>
      <c r="B216" t="inlineStr">
        <is>
          <t>1:01</t>
        </is>
      </c>
      <c r="C216" t="inlineStr">
        <is>
          <t>you got it all figured out don't</t>
        </is>
      </c>
      <c r="D216">
        <f>HYPERLINK("https://www.youtube.com/watch?v=sWEl9ou-2lg&amp;t=61s", "Go to time")</f>
        <v/>
      </c>
    </row>
    <row r="217">
      <c r="A217">
        <f>HYPERLINK("https://www.youtube.com/watch?v=0EZfssC8mgU", "Video")</f>
        <v/>
      </c>
      <c r="B217" t="inlineStr">
        <is>
          <t>1:55</t>
        </is>
      </c>
      <c r="C217" t="inlineStr">
        <is>
          <t>brain i finally figured out what you</t>
        </is>
      </c>
      <c r="D217">
        <f>HYPERLINK("https://www.youtube.com/watch?v=0EZfssC8mgU&amp;t=115s", "Go to time")</f>
        <v/>
      </c>
    </row>
    <row r="218">
      <c r="A218">
        <f>HYPERLINK("https://www.youtube.com/watch?v=p9uvqn9O7c0", "Video")</f>
        <v/>
      </c>
      <c r="B218" t="inlineStr">
        <is>
          <t>0:59</t>
        </is>
      </c>
      <c r="C218" t="inlineStr">
        <is>
          <t>i was worrying about hank i figured i</t>
        </is>
      </c>
      <c r="D218">
        <f>HYPERLINK("https://www.youtube.com/watch?v=p9uvqn9O7c0&amp;t=59s", "Go to time")</f>
        <v/>
      </c>
    </row>
    <row r="219">
      <c r="A219">
        <f>HYPERLINK("https://www.youtube.com/watch?v=HfEjIU7Qbj8", "Video")</f>
        <v/>
      </c>
      <c r="B219" t="inlineStr">
        <is>
          <t>3:28</t>
        </is>
      </c>
      <c r="C219" t="inlineStr">
        <is>
          <t>I figured out</t>
        </is>
      </c>
      <c r="D219">
        <f>HYPERLINK("https://www.youtube.com/watch?v=HfEjIU7Qbj8&amp;t=208s", "Go to time")</f>
        <v/>
      </c>
    </row>
    <row r="220">
      <c r="A220">
        <f>HYPERLINK("https://www.youtube.com/watch?v=PUwaPnCUnlk", "Video")</f>
        <v/>
      </c>
      <c r="B220" t="inlineStr">
        <is>
          <t>1:45</t>
        </is>
      </c>
      <c r="C220" t="inlineStr">
        <is>
          <t>and a while ago they figured out how to</t>
        </is>
      </c>
      <c r="D220">
        <f>HYPERLINK("https://www.youtube.com/watch?v=PUwaPnCUnlk&amp;t=105s", "Go to time")</f>
        <v/>
      </c>
    </row>
    <row r="221">
      <c r="A221">
        <f>HYPERLINK("https://www.youtube.com/watch?v=CgGVTC8scBU", "Video")</f>
        <v/>
      </c>
      <c r="B221" t="inlineStr">
        <is>
          <t>3:01</t>
        </is>
      </c>
      <c r="C221" t="inlineStr">
        <is>
          <t>no i figured this gonna come in about</t>
        </is>
      </c>
      <c r="D221">
        <f>HYPERLINK("https://www.youtube.com/watch?v=CgGVTC8scBU&amp;t=181s", "Go to time")</f>
        <v/>
      </c>
    </row>
    <row r="222">
      <c r="A222">
        <f>HYPERLINK("https://www.youtube.com/watch?v=o5NPINxrB7g", "Video")</f>
        <v/>
      </c>
      <c r="B222" t="inlineStr">
        <is>
          <t>4:40</t>
        </is>
      </c>
      <c r="C222" t="inlineStr">
        <is>
          <t>how about that leave I figured</t>
        </is>
      </c>
      <c r="D222">
        <f>HYPERLINK("https://www.youtube.com/watch?v=o5NPINxrB7g&amp;t=280s", "Go to time")</f>
        <v/>
      </c>
    </row>
    <row r="223">
      <c r="A223">
        <f>HYPERLINK("https://www.youtube.com/watch?v=KxkTmAsVjYw", "Video")</f>
        <v/>
      </c>
      <c r="B223" t="inlineStr">
        <is>
          <t>3:18</t>
        </is>
      </c>
      <c r="C223" t="inlineStr">
        <is>
          <t>so no one's figured out a way down the</t>
        </is>
      </c>
      <c r="D223">
        <f>HYPERLINK("https://www.youtube.com/watch?v=KxkTmAsVjYw&amp;t=198s", "Go to time")</f>
        <v/>
      </c>
    </row>
    <row r="224">
      <c r="A224">
        <f>HYPERLINK("https://www.youtube.com/watch?v=wTH9sf-Di7E", "Video")</f>
        <v/>
      </c>
      <c r="B224" t="inlineStr">
        <is>
          <t>62:26</t>
        </is>
      </c>
      <c r="C224" t="inlineStr">
        <is>
          <t>but I figured out a way to buy him</t>
        </is>
      </c>
      <c r="D224">
        <f>HYPERLINK("https://www.youtube.com/watch?v=wTH9sf-Di7E&amp;t=3746s", "Go to time")</f>
        <v/>
      </c>
    </row>
    <row r="225">
      <c r="A225">
        <f>HYPERLINK("https://www.youtube.com/watch?v=nql1Cp6U3YU", "Video")</f>
        <v/>
      </c>
      <c r="B225" t="inlineStr">
        <is>
          <t>0:23</t>
        </is>
      </c>
      <c r="C225" t="inlineStr">
        <is>
          <t>figured out I could do this thing and it</t>
        </is>
      </c>
      <c r="D225">
        <f>HYPERLINK("https://www.youtube.com/watch?v=nql1Cp6U3YU&amp;t=23s", "Go to time")</f>
        <v/>
      </c>
    </row>
    <row r="226">
      <c r="A226">
        <f>HYPERLINK("https://www.youtube.com/watch?v=txa2r0f4Wys", "Video")</f>
        <v/>
      </c>
      <c r="B226" t="inlineStr">
        <is>
          <t>0:07</t>
        </is>
      </c>
      <c r="C226" t="inlineStr">
        <is>
          <t>happy because i figured out the secret</t>
        </is>
      </c>
      <c r="D226">
        <f>HYPERLINK("https://www.youtube.com/watch?v=txa2r0f4Wys&amp;t=7s", "Go to time")</f>
        <v/>
      </c>
    </row>
    <row r="227">
      <c r="A227">
        <f>HYPERLINK("https://www.youtube.com/watch?v=lZJLtBR96Cg", "Video")</f>
        <v/>
      </c>
      <c r="B227" t="inlineStr">
        <is>
          <t>10:07</t>
        </is>
      </c>
      <c r="C227" t="inlineStr">
        <is>
          <t>I've figured
out what went wrong in seventh grade.</t>
        </is>
      </c>
      <c r="D227">
        <f>HYPERLINK("https://www.youtube.com/watch?v=lZJLtBR96Cg&amp;t=607s", "Go to time")</f>
        <v/>
      </c>
    </row>
    <row r="228">
      <c r="A228">
        <f>HYPERLINK("https://www.youtube.com/watch?v=ygWhjHpiwyM", "Video")</f>
        <v/>
      </c>
      <c r="B228" t="inlineStr">
        <is>
          <t>0:56</t>
        </is>
      </c>
      <c r="C228" t="inlineStr">
        <is>
          <t>Look Pete, I thought you would have figured
this out by now,</t>
        </is>
      </c>
      <c r="D228">
        <f>HYPERLINK("https://www.youtube.com/watch?v=ygWhjHpiwyM&amp;t=56s", "Go to time")</f>
        <v/>
      </c>
    </row>
    <row r="229">
      <c r="A229">
        <f>HYPERLINK("https://www.youtube.com/watch?v=aUYm81xOSgk", "Video")</f>
        <v/>
      </c>
      <c r="B229" t="inlineStr">
        <is>
          <t>12:13</t>
        </is>
      </c>
      <c r="C229" t="inlineStr">
        <is>
          <t>figured out</t>
        </is>
      </c>
      <c r="D229">
        <f>HYPERLINK("https://www.youtube.com/watch?v=aUYm81xOSgk&amp;t=733s", "Go to time")</f>
        <v/>
      </c>
    </row>
    <row r="230">
      <c r="A230">
        <f>HYPERLINK("https://www.youtube.com/watch?v=76tWYL4pTxE", "Video")</f>
        <v/>
      </c>
      <c r="B230" t="inlineStr">
        <is>
          <t>3:31</t>
        </is>
      </c>
      <c r="C230" t="inlineStr">
        <is>
          <t>die well you figured out the bad</t>
        </is>
      </c>
      <c r="D230">
        <f>HYPERLINK("https://www.youtube.com/watch?v=76tWYL4pTxE&amp;t=211s", "Go to time")</f>
        <v/>
      </c>
    </row>
    <row r="231">
      <c r="A231">
        <f>HYPERLINK("https://www.youtube.com/watch?v=UJInK0dbRNk", "Video")</f>
        <v/>
      </c>
      <c r="B231" t="inlineStr">
        <is>
          <t>9:06</t>
        </is>
      </c>
      <c r="C231" t="inlineStr">
        <is>
          <t>I figured out why we couldn't have a</t>
        </is>
      </c>
      <c r="D231">
        <f>HYPERLINK("https://www.youtube.com/watch?v=UJInK0dbRNk&amp;t=546s", "Go to time")</f>
        <v/>
      </c>
    </row>
    <row r="232">
      <c r="A232">
        <f>HYPERLINK("https://www.youtube.com/watch?v=GW2IcSLBAkQ", "Video")</f>
        <v/>
      </c>
      <c r="B232" t="inlineStr">
        <is>
          <t>0:55</t>
        </is>
      </c>
      <c r="C232" t="inlineStr">
        <is>
          <t>I think you figured out the whole</t>
        </is>
      </c>
      <c r="D232">
        <f>HYPERLINK("https://www.youtube.com/watch?v=GW2IcSLBAkQ&amp;t=55s", "Go to time")</f>
        <v/>
      </c>
    </row>
    <row r="233">
      <c r="A233">
        <f>HYPERLINK("https://www.youtube.com/watch?v=XxvJkh6-cck", "Video")</f>
        <v/>
      </c>
      <c r="B233" t="inlineStr">
        <is>
          <t>5:22</t>
        </is>
      </c>
      <c r="C233" t="inlineStr">
        <is>
          <t>you made a mistake because
I would have never figured you guys out.</t>
        </is>
      </c>
      <c r="D233">
        <f>HYPERLINK("https://www.youtube.com/watch?v=XxvJkh6-cck&amp;t=322s", "Go to time")</f>
        <v/>
      </c>
    </row>
    <row r="234">
      <c r="A234">
        <f>HYPERLINK("https://www.youtube.com/watch?v=jmKNqv5s9xM", "Video")</f>
        <v/>
      </c>
      <c r="B234" t="inlineStr">
        <is>
          <t>8:52</t>
        </is>
      </c>
      <c r="C234" t="inlineStr">
        <is>
          <t>help after all. Together, we figured out it</t>
        </is>
      </c>
      <c r="D234">
        <f>HYPERLINK("https://www.youtube.com/watch?v=jmKNqv5s9xM&amp;t=532s", "Go to time")</f>
        <v/>
      </c>
    </row>
    <row r="235">
      <c r="A235">
        <f>HYPERLINK("https://www.youtube.com/watch?v=r3r_IaUEVWk", "Video")</f>
        <v/>
      </c>
      <c r="B235" t="inlineStr">
        <is>
          <t>3:07</t>
        </is>
      </c>
      <c r="C235" t="inlineStr">
        <is>
          <t>grateful that Carter figured out a way</t>
        </is>
      </c>
      <c r="D235">
        <f>HYPERLINK("https://www.youtube.com/watch?v=r3r_IaUEVWk&amp;t=187s", "Go to time")</f>
        <v/>
      </c>
    </row>
    <row r="236">
      <c r="A236">
        <f>HYPERLINK("https://www.youtube.com/watch?v=1NFp0BAvlDI", "Video")</f>
        <v/>
      </c>
      <c r="B236" t="inlineStr">
        <is>
          <t>2:33</t>
        </is>
      </c>
      <c r="C236" t="inlineStr">
        <is>
          <t>i figured out what went wrong in seventh</t>
        </is>
      </c>
      <c r="D236">
        <f>HYPERLINK("https://www.youtube.com/watch?v=1NFp0BAvlDI&amp;t=153s", "Go to time")</f>
        <v/>
      </c>
    </row>
    <row r="237">
      <c r="A237">
        <f>HYPERLINK("https://www.youtube.com/watch?v=C4H7H4GsIaI", "Video")</f>
        <v/>
      </c>
      <c r="B237" t="inlineStr">
        <is>
          <t>0:11</t>
        </is>
      </c>
      <c r="C237" t="inlineStr">
        <is>
          <t>You figured out I have the belt in my safe.</t>
        </is>
      </c>
      <c r="D237">
        <f>HYPERLINK("https://www.youtube.com/watch?v=C4H7H4GsIaI&amp;t=11s", "Go to time")</f>
        <v/>
      </c>
    </row>
    <row r="238">
      <c r="A238">
        <f>HYPERLINK("https://www.youtube.com/watch?v=PfTacW1IB6I", "Video")</f>
        <v/>
      </c>
      <c r="B238" t="inlineStr">
        <is>
          <t>1:39</t>
        </is>
      </c>
      <c r="C238" t="inlineStr">
        <is>
          <t>Dad because I haven't got it figured out</t>
        </is>
      </c>
      <c r="D238">
        <f>HYPERLINK("https://www.youtube.com/watch?v=PfTacW1IB6I&amp;t=99s", "Go to time")</f>
        <v/>
      </c>
    </row>
    <row r="239">
      <c r="A239">
        <f>HYPERLINK("https://www.youtube.com/watch?v=buzN5TxiMTI", "Video")</f>
        <v/>
      </c>
      <c r="B239" t="inlineStr">
        <is>
          <t>8:54</t>
        </is>
      </c>
      <c r="C239" t="inlineStr">
        <is>
          <t>He didn't, but I figured out a way to buy him
something and trick him into accepting it.</t>
        </is>
      </c>
      <c r="D239">
        <f>HYPERLINK("https://www.youtube.com/watch?v=buzN5TxiMTI&amp;t=534s", "Go to time")</f>
        <v/>
      </c>
    </row>
    <row r="240">
      <c r="A240">
        <f>HYPERLINK("https://www.youtube.com/watch?v=6uBSu9kGCcw", "Video")</f>
        <v/>
      </c>
      <c r="B240" t="inlineStr">
        <is>
          <t>1:15</t>
        </is>
      </c>
      <c r="C240" t="inlineStr">
        <is>
          <t>think you have everyone figured out but</t>
        </is>
      </c>
      <c r="D240">
        <f>HYPERLINK("https://www.youtube.com/watch?v=6uBSu9kGCcw&amp;t=75s", "Go to time")</f>
        <v/>
      </c>
    </row>
    <row r="241">
      <c r="A241">
        <f>HYPERLINK("https://www.youtube.com/watch?v=Kpk6opDp3_8", "Video")</f>
        <v/>
      </c>
      <c r="B241" t="inlineStr">
        <is>
          <t>1:03</t>
        </is>
      </c>
      <c r="C241" t="inlineStr">
        <is>
          <t>She's funny. And how she figured out how to
do that was she went out with Seth and Seth,</t>
        </is>
      </c>
      <c r="D241">
        <f>HYPERLINK("https://www.youtube.com/watch?v=Kpk6opDp3_8&amp;t=63s", "Go to time")</f>
        <v/>
      </c>
    </row>
    <row r="242">
      <c r="A242">
        <f>HYPERLINK("https://www.youtube.com/watch?v=8LsT0z2utUI", "Video")</f>
        <v/>
      </c>
      <c r="B242" t="inlineStr">
        <is>
          <t>2:13</t>
        </is>
      </c>
      <c r="C242" t="inlineStr">
        <is>
          <t>figured out a way to buy him something</t>
        </is>
      </c>
      <c r="D242">
        <f>HYPERLINK("https://www.youtube.com/watch?v=8LsT0z2utUI&amp;t=133s", "Go to time")</f>
        <v/>
      </c>
    </row>
    <row r="243">
      <c r="A243">
        <f>HYPERLINK("https://www.youtube.com/watch?v=VYYcjdHcJR0", "Video")</f>
        <v/>
      </c>
      <c r="B243" t="inlineStr">
        <is>
          <t>0:08</t>
        </is>
      </c>
      <c r="C243" t="inlineStr">
        <is>
          <t>there's an expectation for you to have it
figured out immediately.</t>
        </is>
      </c>
      <c r="D243">
        <f>HYPERLINK("https://www.youtube.com/watch?v=VYYcjdHcJR0&amp;t=8s", "Go to time")</f>
        <v/>
      </c>
    </row>
    <row r="244">
      <c r="A244">
        <f>HYPERLINK("https://www.youtube.com/watch?v=CsmoVdzkUIs", "Video")</f>
        <v/>
      </c>
      <c r="B244" t="inlineStr">
        <is>
          <t>4:23</t>
        </is>
      </c>
      <c r="C244" t="inlineStr">
        <is>
          <t>so once they figured that out</t>
        </is>
      </c>
      <c r="D244">
        <f>HYPERLINK("https://www.youtube.com/watch?v=CsmoVdzkUIs&amp;t=263s", "Go to time")</f>
        <v/>
      </c>
    </row>
    <row r="245">
      <c r="A245">
        <f>HYPERLINK("https://www.youtube.com/watch?v=jBESplKMo-E", "Video")</f>
        <v/>
      </c>
      <c r="B245" t="inlineStr">
        <is>
          <t>3:32</t>
        </is>
      </c>
      <c r="C245" t="inlineStr">
        <is>
          <t>yeah i figured that out after the first</t>
        </is>
      </c>
      <c r="D245">
        <f>HYPERLINK("https://www.youtube.com/watch?v=jBESplKMo-E&amp;t=212s", "Go to time")</f>
        <v/>
      </c>
    </row>
    <row r="246">
      <c r="A246">
        <f>HYPERLINK("https://www.youtube.com/watch?v=41OyVdi62-4", "Video")</f>
        <v/>
      </c>
      <c r="B246" t="inlineStr">
        <is>
          <t>15:48</t>
        </is>
      </c>
      <c r="C246" t="inlineStr">
        <is>
          <t>okay well i think i finally figured out</t>
        </is>
      </c>
      <c r="D246">
        <f>HYPERLINK("https://www.youtube.com/watch?v=41OyVdi62-4&amp;t=948s", "Go to time")</f>
        <v/>
      </c>
    </row>
    <row r="247">
      <c r="A247">
        <f>HYPERLINK("https://www.youtube.com/watch?v=VYUY2scgN-Q", "Video")</f>
        <v/>
      </c>
      <c r="B247" t="inlineStr">
        <is>
          <t>9:08</t>
        </is>
      </c>
      <c r="C247" t="inlineStr">
        <is>
          <t>time you still haven't figured out that</t>
        </is>
      </c>
      <c r="D247">
        <f>HYPERLINK("https://www.youtube.com/watch?v=VYUY2scgN-Q&amp;t=548s", "Go to time")</f>
        <v/>
      </c>
    </row>
    <row r="248">
      <c r="A248">
        <f>HYPERLINK("https://www.youtube.com/watch?v=sWA9oh2sc2s", "Video")</f>
        <v/>
      </c>
      <c r="B248" t="inlineStr">
        <is>
          <t>14:33</t>
        </is>
      </c>
      <c r="C248" t="inlineStr">
        <is>
          <t>well i have finally figured out how to</t>
        </is>
      </c>
      <c r="D248">
        <f>HYPERLINK("https://www.youtube.com/watch?v=sWA9oh2sc2s&amp;t=873s", "Go to time")</f>
        <v/>
      </c>
    </row>
    <row r="249">
      <c r="A249">
        <f>HYPERLINK("https://www.youtube.com/watch?v=qSIuiQqm5JU", "Video")</f>
        <v/>
      </c>
      <c r="B249" t="inlineStr">
        <is>
          <t>1:06</t>
        </is>
      </c>
      <c r="C249" t="inlineStr">
        <is>
          <t>more sense and then we figured out doing</t>
        </is>
      </c>
      <c r="D249">
        <f>HYPERLINK("https://www.youtube.com/watch?v=qSIuiQqm5JU&amp;t=66s", "Go to time")</f>
        <v/>
      </c>
    </row>
    <row r="250">
      <c r="A250">
        <f>HYPERLINK("https://www.youtube.com/watch?v=D0BKNwADClI", "Video")</f>
        <v/>
      </c>
      <c r="B250" t="inlineStr">
        <is>
          <t>3:17</t>
        </is>
      </c>
      <c r="C250" t="inlineStr">
        <is>
          <t>mayonnaise i think we figured it all out</t>
        </is>
      </c>
      <c r="D250">
        <f>HYPERLINK("https://www.youtube.com/watch?v=D0BKNwADClI&amp;t=197s", "Go to time")</f>
        <v/>
      </c>
    </row>
    <row r="251">
      <c r="A251">
        <f>HYPERLINK("https://www.youtube.com/watch?v=2t1AK40u0-Y", "Video")</f>
        <v/>
      </c>
      <c r="B251" t="inlineStr">
        <is>
          <t>4:16</t>
        </is>
      </c>
      <c r="C251" t="inlineStr">
        <is>
          <t>have figured out a way to cook fish</t>
        </is>
      </c>
      <c r="D251">
        <f>HYPERLINK("https://www.youtube.com/watch?v=2t1AK40u0-Y&amp;t=256s", "Go to time")</f>
        <v/>
      </c>
    </row>
    <row r="252">
      <c r="A252">
        <f>HYPERLINK("https://www.youtube.com/watch?v=96nZqtZWJE0", "Video")</f>
        <v/>
      </c>
      <c r="B252" t="inlineStr">
        <is>
          <t>1:26</t>
        </is>
      </c>
      <c r="C252" t="inlineStr">
        <is>
          <t>I admit I was confused until I figured out</t>
        </is>
      </c>
      <c r="D252">
        <f>HYPERLINK("https://www.youtube.com/watch?v=96nZqtZWJE0&amp;t=86s", "Go to time")</f>
        <v/>
      </c>
    </row>
    <row r="253">
      <c r="A253">
        <f>HYPERLINK("https://www.youtube.com/watch?v=uKQ16wU_SQg", "Video")</f>
        <v/>
      </c>
      <c r="B253" t="inlineStr">
        <is>
          <t>2:01</t>
        </is>
      </c>
      <c r="C253" t="inlineStr">
        <is>
          <t>think i figured it out really i think me</t>
        </is>
      </c>
      <c r="D253">
        <f>HYPERLINK("https://www.youtube.com/watch?v=uKQ16wU_SQg&amp;t=121s", "Go to time")</f>
        <v/>
      </c>
    </row>
    <row r="254">
      <c r="A254">
        <f>HYPERLINK("https://www.youtube.com/watch?v=uKQ16wU_SQg", "Video")</f>
        <v/>
      </c>
      <c r="B254" t="inlineStr">
        <is>
          <t>2:03</t>
        </is>
      </c>
      <c r="C254" t="inlineStr">
        <is>
          <t>and lauren figured it out like two years</t>
        </is>
      </c>
      <c r="D254">
        <f>HYPERLINK("https://www.youtube.com/watch?v=uKQ16wU_SQg&amp;t=123s", "Go to time")</f>
        <v/>
      </c>
    </row>
    <row r="255">
      <c r="A255">
        <f>HYPERLINK("https://www.youtube.com/watch?v=uKQ16wU_SQg", "Video")</f>
        <v/>
      </c>
      <c r="B255" t="inlineStr">
        <is>
          <t>2:40</t>
        </is>
      </c>
      <c r="C255" t="inlineStr">
        <is>
          <t>all right we we figured it out two years</t>
        </is>
      </c>
      <c r="D255">
        <f>HYPERLINK("https://www.youtube.com/watch?v=uKQ16wU_SQg&amp;t=160s", "Go to time")</f>
        <v/>
      </c>
    </row>
    <row r="256">
      <c r="A256">
        <f>HYPERLINK("https://www.youtube.com/watch?v=pO50Dyg_GJE", "Video")</f>
        <v/>
      </c>
      <c r="B256" t="inlineStr">
        <is>
          <t>12:08</t>
        </is>
      </c>
      <c r="C256" t="inlineStr">
        <is>
          <t>still haven't figured out that I don't</t>
        </is>
      </c>
      <c r="D256">
        <f>HYPERLINK("https://www.youtube.com/watch?v=pO50Dyg_GJE&amp;t=728s", "Go to time")</f>
        <v/>
      </c>
    </row>
    <row r="257">
      <c r="A257">
        <f>HYPERLINK("https://www.youtube.com/watch?v=6zCnG5e_TTQ", "Video")</f>
        <v/>
      </c>
      <c r="B257" t="inlineStr">
        <is>
          <t>0:00</t>
        </is>
      </c>
      <c r="C257" t="inlineStr">
        <is>
          <t>Hey, have you figured out what you're going</t>
        </is>
      </c>
      <c r="D257">
        <f>HYPERLINK("https://www.youtube.com/watch?v=6zCnG5e_TTQ&amp;t=0s", "Go to time")</f>
        <v/>
      </c>
    </row>
    <row r="258">
      <c r="A258">
        <f>HYPERLINK("https://www.youtube.com/watch?v=zQA8-dUL0-k", "Video")</f>
        <v/>
      </c>
      <c r="B258" t="inlineStr">
        <is>
          <t>2:58</t>
        </is>
      </c>
      <c r="C258" t="inlineStr">
        <is>
          <t>have I figured out what I want to do in</t>
        </is>
      </c>
      <c r="D258">
        <f>HYPERLINK("https://www.youtube.com/watch?v=zQA8-dUL0-k&amp;t=178s", "Go to time")</f>
        <v/>
      </c>
    </row>
    <row r="259">
      <c r="A259">
        <f>HYPERLINK("https://www.youtube.com/watch?v=XIfG0VfVwBQ", "Video")</f>
        <v/>
      </c>
      <c r="B259" t="inlineStr">
        <is>
          <t>4:06</t>
        </is>
      </c>
      <c r="C259" t="inlineStr">
        <is>
          <t>and money he figured it was about time</t>
        </is>
      </c>
      <c r="D259">
        <f>HYPERLINK("https://www.youtube.com/watch?v=XIfG0VfVwBQ&amp;t=246s", "Go to time")</f>
        <v/>
      </c>
    </row>
    <row r="260">
      <c r="A260">
        <f>HYPERLINK("https://www.youtube.com/watch?v=u6zHzNEKsVg", "Video")</f>
        <v/>
      </c>
      <c r="B260" t="inlineStr">
        <is>
          <t>5:16</t>
        </is>
      </c>
      <c r="C260" t="inlineStr">
        <is>
          <t>So, yes, that friend who figured out</t>
        </is>
      </c>
      <c r="D260">
        <f>HYPERLINK("https://www.youtube.com/watch?v=u6zHzNEKsVg&amp;t=316s", "Go to time")</f>
        <v/>
      </c>
    </row>
    <row r="261">
      <c r="A261">
        <f>HYPERLINK("https://www.youtube.com/watch?v=XmK8kVE-ZmU", "Video")</f>
        <v/>
      </c>
      <c r="B261" t="inlineStr">
        <is>
          <t>0:21</t>
        </is>
      </c>
      <c r="C261" t="inlineStr">
        <is>
          <t>you figured out what they're really up</t>
        </is>
      </c>
      <c r="D261">
        <f>HYPERLINK("https://www.youtube.com/watch?v=XmK8kVE-ZmU&amp;t=21s", "Go to time")</f>
        <v/>
      </c>
    </row>
    <row r="262">
      <c r="A262">
        <f>HYPERLINK("https://www.youtube.com/watch?v=zRos2vXPOUA", "Video")</f>
        <v/>
      </c>
      <c r="B262" t="inlineStr">
        <is>
          <t>7:25</t>
        </is>
      </c>
      <c r="C262" t="inlineStr">
        <is>
          <t>everything figured out but they do have</t>
        </is>
      </c>
      <c r="D262">
        <f>HYPERLINK("https://www.youtube.com/watch?v=zRos2vXPOUA&amp;t=445s", "Go to time")</f>
        <v/>
      </c>
    </row>
    <row r="263">
      <c r="A263">
        <f>HYPERLINK("https://www.youtube.com/watch?v=etLD4yLGGlA", "Video")</f>
        <v/>
      </c>
      <c r="B263" t="inlineStr">
        <is>
          <t>1:48</t>
        </is>
      </c>
      <c r="C263" t="inlineStr">
        <is>
          <t>like he's got it all figured out he</t>
        </is>
      </c>
      <c r="D263">
        <f>HYPERLINK("https://www.youtube.com/watch?v=etLD4yLGGlA&amp;t=108s", "Go to time")</f>
        <v/>
      </c>
    </row>
    <row r="264">
      <c r="A264">
        <f>HYPERLINK("https://www.youtube.com/watch?v=etLD4yLGGlA", "Video")</f>
        <v/>
      </c>
      <c r="B264" t="inlineStr">
        <is>
          <t>1:55</t>
        </is>
      </c>
      <c r="C264" t="inlineStr">
        <is>
          <t>something changed for him he figured out</t>
        </is>
      </c>
      <c r="D264">
        <f>HYPERLINK("https://www.youtube.com/watch?v=etLD4yLGGlA&amp;t=115s", "Go to time")</f>
        <v/>
      </c>
    </row>
    <row r="265">
      <c r="A265">
        <f>HYPERLINK("https://www.youtube.com/watch?v=tRoFEkpSRG8", "Video")</f>
        <v/>
      </c>
      <c r="B265" t="inlineStr">
        <is>
          <t>3:29</t>
        </is>
      </c>
      <c r="C265" t="inlineStr">
        <is>
          <t>haven't fix figured it out take some</t>
        </is>
      </c>
      <c r="D265">
        <f>HYPERLINK("https://www.youtube.com/watch?v=tRoFEkpSRG8&amp;t=209s", "Go to time")</f>
        <v/>
      </c>
    </row>
    <row r="266">
      <c r="A266">
        <f>HYPERLINK("https://www.youtube.com/watch?v=iMXGw2YrDaI", "Video")</f>
        <v/>
      </c>
      <c r="B266" t="inlineStr">
        <is>
          <t>3:46</t>
        </is>
      </c>
      <c r="C266" t="inlineStr">
        <is>
          <t>they act like they have
everything figured out.</t>
        </is>
      </c>
      <c r="D266">
        <f>HYPERLINK("https://www.youtube.com/watch?v=iMXGw2YrDaI&amp;t=226s", "Go to time")</f>
        <v/>
      </c>
    </row>
    <row r="267">
      <c r="A267">
        <f>HYPERLINK("https://www.youtube.com/watch?v=dkYFTuXx6wk", "Video")</f>
        <v/>
      </c>
      <c r="B267" t="inlineStr">
        <is>
          <t>6:12</t>
        </is>
      </c>
      <c r="C267" t="inlineStr">
        <is>
          <t>you've figured out their tricks and</t>
        </is>
      </c>
      <c r="D267">
        <f>HYPERLINK("https://www.youtube.com/watch?v=dkYFTuXx6wk&amp;t=372s", "Go to time")</f>
        <v/>
      </c>
    </row>
    <row r="268">
      <c r="A268">
        <f>HYPERLINK("https://www.youtube.com/watch?v=k-lNeg9e60c", "Video")</f>
        <v/>
      </c>
      <c r="B268" t="inlineStr">
        <is>
          <t>11:49</t>
        </is>
      </c>
      <c r="C268" t="inlineStr">
        <is>
          <t>By the time the rest of the world figured
out what was going on, it would be too late.”</t>
        </is>
      </c>
      <c r="D268">
        <f>HYPERLINK("https://www.youtube.com/watch?v=k-lNeg9e60c&amp;t=709s", "Go to time")</f>
        <v/>
      </c>
    </row>
    <row r="269">
      <c r="A269">
        <f>HYPERLINK("https://www.youtube.com/watch?v=nAhBGw9tQcw", "Video")</f>
        <v/>
      </c>
      <c r="B269" t="inlineStr">
        <is>
          <t>7:37</t>
        </is>
      </c>
      <c r="C269" t="inlineStr">
        <is>
          <t>it I figured out what we're going to do</t>
        </is>
      </c>
      <c r="D269">
        <f>HYPERLINK("https://www.youtube.com/watch?v=nAhBGw9tQcw&amp;t=457s", "Go to time")</f>
        <v/>
      </c>
    </row>
    <row r="270">
      <c r="A270">
        <f>HYPERLINK("https://www.youtube.com/watch?v=JjN-EWFlh_4", "Video")</f>
        <v/>
      </c>
      <c r="B270" t="inlineStr">
        <is>
          <t>1:54</t>
        </is>
      </c>
      <c r="C270" t="inlineStr">
        <is>
          <t>figured that out yet and that was</t>
        </is>
      </c>
      <c r="D270">
        <f>HYPERLINK("https://www.youtube.com/watch?v=JjN-EWFlh_4&amp;t=114s", "Go to time")</f>
        <v/>
      </c>
    </row>
    <row r="271">
      <c r="A271">
        <f>HYPERLINK("https://www.youtube.com/watch?v=BWujqP8Ycfs", "Video")</f>
        <v/>
      </c>
      <c r="B271" t="inlineStr">
        <is>
          <t>5:26</t>
        </is>
      </c>
      <c r="C271" t="inlineStr">
        <is>
          <t>definitely figured out who zinsky source</t>
        </is>
      </c>
      <c r="D271">
        <f>HYPERLINK("https://www.youtube.com/watch?v=BWujqP8Ycfs&amp;t=326s", "Go to time")</f>
        <v/>
      </c>
    </row>
    <row r="272">
      <c r="A272">
        <f>HYPERLINK("https://www.youtube.com/watch?v=xJ1vraNqeGE", "Video")</f>
        <v/>
      </c>
      <c r="B272" t="inlineStr">
        <is>
          <t>8:14</t>
        </is>
      </c>
      <c r="C272" t="inlineStr">
        <is>
          <t>were the one who figured out he baited</t>
        </is>
      </c>
      <c r="D272">
        <f>HYPERLINK("https://www.youtube.com/watch?v=xJ1vraNqeGE&amp;t=494s", "Go to time")</f>
        <v/>
      </c>
    </row>
    <row r="273">
      <c r="A273">
        <f>HYPERLINK("https://www.youtube.com/watch?v=xJ1vraNqeGE", "Video")</f>
        <v/>
      </c>
      <c r="B273" t="inlineStr">
        <is>
          <t>8:19</t>
        </is>
      </c>
      <c r="C273" t="inlineStr">
        <is>
          <t>figured out that he went to holly</t>
        </is>
      </c>
      <c r="D273">
        <f>HYPERLINK("https://www.youtube.com/watch?v=xJ1vraNqeGE&amp;t=499s", "Go to time")</f>
        <v/>
      </c>
    </row>
    <row r="274">
      <c r="A274">
        <f>HYPERLINK("https://www.youtube.com/watch?v=9BipaQspIUk", "Video")</f>
        <v/>
      </c>
      <c r="B274" t="inlineStr">
        <is>
          <t>1:21</t>
        </is>
      </c>
      <c r="C274" t="inlineStr">
        <is>
          <t>inadmissible you figured this out on</t>
        </is>
      </c>
      <c r="D274">
        <f>HYPERLINK("https://www.youtube.com/watch?v=9BipaQspIUk&amp;t=81s", "Go to time")</f>
        <v/>
      </c>
    </row>
    <row r="275">
      <c r="A275">
        <f>HYPERLINK("https://www.youtube.com/watch?v=78sNK6G3JX4", "Video")</f>
        <v/>
      </c>
      <c r="B275" t="inlineStr">
        <is>
          <t>0:31</t>
        </is>
      </c>
      <c r="C275" t="inlineStr">
        <is>
          <t>that fay figured it out and the chickens</t>
        </is>
      </c>
      <c r="D275">
        <f>HYPERLINK("https://www.youtube.com/watch?v=78sNK6G3JX4&amp;t=31s", "Go to time")</f>
        <v/>
      </c>
    </row>
    <row r="276">
      <c r="A276">
        <f>HYPERLINK("https://www.youtube.com/watch?v=HO2Al1LNSNE", "Video")</f>
        <v/>
      </c>
      <c r="B276" t="inlineStr">
        <is>
          <t>10:54</t>
        </is>
      </c>
      <c r="C276" t="inlineStr">
        <is>
          <t>figured it out well then why would he</t>
        </is>
      </c>
      <c r="D276">
        <f>HYPERLINK("https://www.youtube.com/watch?v=HO2Al1LNSNE&amp;t=654s", "Go to time")</f>
        <v/>
      </c>
    </row>
    <row r="277">
      <c r="A277">
        <f>HYPERLINK("https://www.youtube.com/watch?v=CTmqbNMyC7M", "Video")</f>
        <v/>
      </c>
      <c r="B277" t="inlineStr">
        <is>
          <t>4:13</t>
        </is>
      </c>
      <c r="C277" t="inlineStr">
        <is>
          <t>really impressed you figured out what i</t>
        </is>
      </c>
      <c r="D277">
        <f>HYPERLINK("https://www.youtube.com/watch?v=CTmqbNMyC7M&amp;t=253s", "Go to time")</f>
        <v/>
      </c>
    </row>
    <row r="278">
      <c r="A278">
        <f>HYPERLINK("https://www.youtube.com/watch?v=oZr8qhQrERA", "Video")</f>
        <v/>
      </c>
      <c r="B278" t="inlineStr">
        <is>
          <t>0:45</t>
        </is>
      </c>
      <c r="C278" t="inlineStr">
        <is>
          <t>well figured out i don't want to take</t>
        </is>
      </c>
      <c r="D278">
        <f>HYPERLINK("https://www.youtube.com/watch?v=oZr8qhQrERA&amp;t=45s", "Go to time")</f>
        <v/>
      </c>
    </row>
    <row r="279">
      <c r="A279">
        <f>HYPERLINK("https://www.youtube.com/watch?v=sSpZOMdKHQE", "Video")</f>
        <v/>
      </c>
      <c r="B279" t="inlineStr">
        <is>
          <t>1:52</t>
        </is>
      </c>
      <c r="C279" t="inlineStr">
        <is>
          <t>figured that out yet and that was</t>
        </is>
      </c>
      <c r="D279">
        <f>HYPERLINK("https://www.youtube.com/watch?v=sSpZOMdKHQE&amp;t=112s", "Go to time")</f>
        <v/>
      </c>
    </row>
    <row r="280">
      <c r="A280">
        <f>HYPERLINK("https://www.youtube.com/watch?v=S4kPAoqIrdc", "Video")</f>
        <v/>
      </c>
      <c r="B280" t="inlineStr">
        <is>
          <t>5:46</t>
        </is>
      </c>
      <c r="C280" t="inlineStr">
        <is>
          <t>were the one who figured out he baited</t>
        </is>
      </c>
      <c r="D280">
        <f>HYPERLINK("https://www.youtube.com/watch?v=S4kPAoqIrdc&amp;t=346s", "Go to time")</f>
        <v/>
      </c>
    </row>
    <row r="281">
      <c r="A281">
        <f>HYPERLINK("https://www.youtube.com/watch?v=S4kPAoqIrdc", "Video")</f>
        <v/>
      </c>
      <c r="B281" t="inlineStr">
        <is>
          <t>5:52</t>
        </is>
      </c>
      <c r="C281" t="inlineStr">
        <is>
          <t>figured out that he went to Holly</t>
        </is>
      </c>
      <c r="D281">
        <f>HYPERLINK("https://www.youtube.com/watch?v=S4kPAoqIrdc&amp;t=352s", "Go to time")</f>
        <v/>
      </c>
    </row>
    <row r="282">
      <c r="A282">
        <f>HYPERLINK("https://www.youtube.com/watch?v=ckrZF_dO9T4", "Video")</f>
        <v/>
      </c>
      <c r="B282" t="inlineStr">
        <is>
          <t>7:28</t>
        </is>
      </c>
      <c r="C282" t="inlineStr">
        <is>
          <t>a good thing I figured out a way way to</t>
        </is>
      </c>
      <c r="D282">
        <f>HYPERLINK("https://www.youtube.com/watch?v=ckrZF_dO9T4&amp;t=448s", "Go to time")</f>
        <v/>
      </c>
    </row>
    <row r="283">
      <c r="A283">
        <f>HYPERLINK("https://www.youtube.com/watch?v=GwrRF727hUE", "Video")</f>
        <v/>
      </c>
      <c r="B283" t="inlineStr">
        <is>
          <t>0:36</t>
        </is>
      </c>
      <c r="C283" t="inlineStr">
        <is>
          <t>palmer figured out that we're doing this</t>
        </is>
      </c>
      <c r="D283">
        <f>HYPERLINK("https://www.youtube.com/watch?v=GwrRF727hUE&amp;t=36s", "Go to time")</f>
        <v/>
      </c>
    </row>
    <row r="284">
      <c r="A284">
        <f>HYPERLINK("https://www.youtube.com/watch?v=tYVW6xNgTag", "Video")</f>
        <v/>
      </c>
      <c r="B284" t="inlineStr">
        <is>
          <t>12:13</t>
        </is>
      </c>
      <c r="C284" t="inlineStr">
        <is>
          <t>newbie I would have figured out a way to</t>
        </is>
      </c>
      <c r="D284">
        <f>HYPERLINK("https://www.youtube.com/watch?v=tYVW6xNgTag&amp;t=733s", "Go to time")</f>
        <v/>
      </c>
    </row>
    <row r="285">
      <c r="A285">
        <f>HYPERLINK("https://www.youtube.com/watch?v=sVYtcbIO_qM", "Video")</f>
        <v/>
      </c>
      <c r="B285" t="inlineStr">
        <is>
          <t>1:07</t>
        </is>
      </c>
      <c r="C285" t="inlineStr">
        <is>
          <t>figured that out yet and that was</t>
        </is>
      </c>
      <c r="D285">
        <f>HYPERLINK("https://www.youtube.com/watch?v=sVYtcbIO_qM&amp;t=67s", "Go to time")</f>
        <v/>
      </c>
    </row>
    <row r="286">
      <c r="A286">
        <f>HYPERLINK("https://www.youtube.com/watch?v=5oeZfcQydnY", "Video")</f>
        <v/>
      </c>
      <c r="B286" t="inlineStr">
        <is>
          <t>5:47</t>
        </is>
      </c>
      <c r="C286" t="inlineStr">
        <is>
          <t>so I figured out what you can do to make</t>
        </is>
      </c>
      <c r="D286">
        <f>HYPERLINK("https://www.youtube.com/watch?v=5oeZfcQydnY&amp;t=347s", "Go to time")</f>
        <v/>
      </c>
    </row>
    <row r="287">
      <c r="A287">
        <f>HYPERLINK("https://www.youtube.com/watch?v=r1Xk2y4MLaM", "Video")</f>
        <v/>
      </c>
      <c r="B287" t="inlineStr">
        <is>
          <t>7:45</t>
        </is>
      </c>
      <c r="C287" t="inlineStr">
        <is>
          <t>was then I figured out you knew it was</t>
        </is>
      </c>
      <c r="D287">
        <f>HYPERLINK("https://www.youtube.com/watch?v=r1Xk2y4MLaM&amp;t=465s", "Go to time")</f>
        <v/>
      </c>
    </row>
    <row r="288">
      <c r="A288">
        <f>HYPERLINK("https://www.youtube.com/watch?v=zWimQH1IXlE", "Video")</f>
        <v/>
      </c>
      <c r="B288" t="inlineStr">
        <is>
          <t>0:13</t>
        </is>
      </c>
      <c r="C288" t="inlineStr">
        <is>
          <t>I get it someone figured it out and now</t>
        </is>
      </c>
      <c r="D288">
        <f>HYPERLINK("https://www.youtube.com/watch?v=zWimQH1IXlE&amp;t=13s", "Go to time")</f>
        <v/>
      </c>
    </row>
    <row r="289">
      <c r="A289">
        <f>HYPERLINK("https://www.youtube.com/watch?v=TM5zSNXft_U", "Video")</f>
        <v/>
      </c>
      <c r="B289" t="inlineStr">
        <is>
          <t>4:13</t>
        </is>
      </c>
      <c r="C289" t="inlineStr">
        <is>
          <t>impressed you figured out what I was</t>
        </is>
      </c>
      <c r="D289">
        <f>HYPERLINK("https://www.youtube.com/watch?v=TM5zSNXft_U&amp;t=253s", "Go to time")</f>
        <v/>
      </c>
    </row>
    <row r="290">
      <c r="A290">
        <f>HYPERLINK("https://www.youtube.com/watch?v=vY6L97WpoSA", "Video")</f>
        <v/>
      </c>
      <c r="B290" t="inlineStr">
        <is>
          <t>2:43</t>
        </is>
      </c>
      <c r="C290" t="inlineStr">
        <is>
          <t>also figured out how to get them back</t>
        </is>
      </c>
      <c r="D290">
        <f>HYPERLINK("https://www.youtube.com/watch?v=vY6L97WpoSA&amp;t=163s", "Go to time")</f>
        <v/>
      </c>
    </row>
    <row r="291">
      <c r="A291">
        <f>HYPERLINK("https://www.youtube.com/watch?v=rLB5eb4CjMM", "Video")</f>
        <v/>
      </c>
      <c r="B291" t="inlineStr">
        <is>
          <t>2:59</t>
        </is>
      </c>
      <c r="C291" t="inlineStr">
        <is>
          <t>without you so I figured that I would</t>
        </is>
      </c>
      <c r="D291">
        <f>HYPERLINK("https://www.youtube.com/watch?v=rLB5eb4CjMM&amp;t=179s", "Go to time")</f>
        <v/>
      </c>
    </row>
    <row r="292">
      <c r="A292">
        <f>HYPERLINK("https://www.youtube.com/watch?v=g99avxNMeTw", "Video")</f>
        <v/>
      </c>
      <c r="B292" t="inlineStr">
        <is>
          <t>4:08</t>
        </is>
      </c>
      <c r="C292" t="inlineStr">
        <is>
          <t>figured out what I was</t>
        </is>
      </c>
      <c r="D292">
        <f>HYPERLINK("https://www.youtube.com/watch?v=g99avxNMeTw&amp;t=248s", "Go to time")</f>
        <v/>
      </c>
    </row>
    <row r="293">
      <c r="A293">
        <f>HYPERLINK("https://www.youtube.com/watch?v=R39F9_5Np_8", "Video")</f>
        <v/>
      </c>
      <c r="B293" t="inlineStr">
        <is>
          <t>0:11</t>
        </is>
      </c>
      <c r="C293" t="inlineStr">
        <is>
          <t>figured out how to get it back yeah well</t>
        </is>
      </c>
      <c r="D293">
        <f>HYPERLINK("https://www.youtube.com/watch?v=R39F9_5Np_8&amp;t=11s", "Go to time")</f>
        <v/>
      </c>
    </row>
    <row r="294">
      <c r="A294">
        <f>HYPERLINK("https://www.youtube.com/watch?v=eLbQmlVjRww", "Video")</f>
        <v/>
      </c>
      <c r="B294" t="inlineStr">
        <is>
          <t>0:48</t>
        </is>
      </c>
      <c r="C294" t="inlineStr">
        <is>
          <t>out well figured out I don't want to</t>
        </is>
      </c>
      <c r="D294">
        <f>HYPERLINK("https://www.youtube.com/watch?v=eLbQmlVjRww&amp;t=48s", "Go to time")</f>
        <v/>
      </c>
    </row>
    <row r="295">
      <c r="A295">
        <f>HYPERLINK("https://www.youtube.com/watch?v=TmyVf1eKXV0", "Video")</f>
        <v/>
      </c>
      <c r="B295" t="inlineStr">
        <is>
          <t>8:27</t>
        </is>
      </c>
      <c r="C295" t="inlineStr">
        <is>
          <t>if you figured that out then you already</t>
        </is>
      </c>
      <c r="D295">
        <f>HYPERLINK("https://www.youtube.com/watch?v=TmyVf1eKXV0&amp;t=507s", "Go to time")</f>
        <v/>
      </c>
    </row>
    <row r="296">
      <c r="A296">
        <f>HYPERLINK("https://www.youtube.com/watch?v=qVCQi-pNAQE", "Video")</f>
        <v/>
      </c>
      <c r="B296" t="inlineStr">
        <is>
          <t>8:59</t>
        </is>
      </c>
      <c r="C296" t="inlineStr">
        <is>
          <t>Lewis figured this out Trent contract</t>
        </is>
      </c>
      <c r="D296">
        <f>HYPERLINK("https://www.youtube.com/watch?v=qVCQi-pNAQE&amp;t=539s", "Go to time")</f>
        <v/>
      </c>
    </row>
    <row r="297">
      <c r="A297">
        <f>HYPERLINK("https://www.youtube.com/watch?v=k-Y12a_Cr7U", "Video")</f>
        <v/>
      </c>
      <c r="B297" t="inlineStr">
        <is>
          <t>1:32</t>
        </is>
      </c>
      <c r="C297" t="inlineStr">
        <is>
          <t>we took last year he figured it out well</t>
        </is>
      </c>
      <c r="D297">
        <f>HYPERLINK("https://www.youtube.com/watch?v=k-Y12a_Cr7U&amp;t=92s", "Go to time")</f>
        <v/>
      </c>
    </row>
    <row r="298">
      <c r="A298">
        <f>HYPERLINK("https://www.youtube.com/watch?v=vKXfJ182JHQ", "Video")</f>
        <v/>
      </c>
      <c r="B298" t="inlineStr">
        <is>
          <t>5:42</t>
        </is>
      </c>
      <c r="C298" t="inlineStr">
        <is>
          <t>Trent exactly Louis figured this out</t>
        </is>
      </c>
      <c r="D298">
        <f>HYPERLINK("https://www.youtube.com/watch?v=vKXfJ182JHQ&amp;t=342s", "Go to time")</f>
        <v/>
      </c>
    </row>
    <row r="299">
      <c r="A299">
        <f>HYPERLINK("https://www.youtube.com/watch?v=0KgUENv9Tts", "Video")</f>
        <v/>
      </c>
      <c r="B299" t="inlineStr">
        <is>
          <t>8:12</t>
        </is>
      </c>
      <c r="C299" t="inlineStr">
        <is>
          <t>I wouldn't have figured the way out of</t>
        </is>
      </c>
      <c r="D299">
        <f>HYPERLINK("https://www.youtube.com/watch?v=0KgUENv9Tts&amp;t=492s", "Go to time")</f>
        <v/>
      </c>
    </row>
    <row r="300">
      <c r="A300">
        <f>HYPERLINK("https://www.youtube.com/watch?v=WJ9s6emOe0I", "Video")</f>
        <v/>
      </c>
      <c r="B300" t="inlineStr">
        <is>
          <t>4:12</t>
        </is>
      </c>
      <c r="C300" t="inlineStr">
        <is>
          <t>what take a look at this I figured out</t>
        </is>
      </c>
      <c r="D300">
        <f>HYPERLINK("https://www.youtube.com/watch?v=WJ9s6emOe0I&amp;t=252s", "Go to time")</f>
        <v/>
      </c>
    </row>
    <row r="301">
      <c r="A301">
        <f>HYPERLINK("https://www.youtube.com/watch?v=FlbtVaAFqdg", "Video")</f>
        <v/>
      </c>
      <c r="B301" t="inlineStr">
        <is>
          <t>3:02</t>
        </is>
      </c>
      <c r="C301" t="inlineStr">
        <is>
          <t>figured out is whoever you are if you</t>
        </is>
      </c>
      <c r="D301">
        <f>HYPERLINK("https://www.youtube.com/watch?v=FlbtVaAFqdg&amp;t=182s", "Go to time")</f>
        <v/>
      </c>
    </row>
    <row r="302">
      <c r="A302">
        <f>HYPERLINK("https://www.youtube.com/watch?v=XSMpQSBg5xs", "Video")</f>
        <v/>
      </c>
      <c r="B302" t="inlineStr">
        <is>
          <t>3:03</t>
        </is>
      </c>
      <c r="C302" t="inlineStr">
        <is>
          <t>figured out is whoever you are if you</t>
        </is>
      </c>
      <c r="D302">
        <f>HYPERLINK("https://www.youtube.com/watch?v=XSMpQSBg5xs&amp;t=183s", "Go to time")</f>
        <v/>
      </c>
    </row>
    <row r="303">
      <c r="A303">
        <f>HYPERLINK("https://www.youtube.com/watch?v=j-ydEifWKDk", "Video")</f>
        <v/>
      </c>
      <c r="B303" t="inlineStr">
        <is>
          <t>1:06</t>
        </is>
      </c>
      <c r="C303" t="inlineStr">
        <is>
          <t>Faye figured it out she fired me on the</t>
        </is>
      </c>
      <c r="D303">
        <f>HYPERLINK("https://www.youtube.com/watch?v=j-ydEifWKDk&amp;t=66s", "Go to time")</f>
        <v/>
      </c>
    </row>
    <row r="304">
      <c r="A304">
        <f>HYPERLINK("https://www.youtube.com/watch?v=RItCezWumzQ", "Video")</f>
        <v/>
      </c>
      <c r="B304" t="inlineStr">
        <is>
          <t>0:13</t>
        </is>
      </c>
      <c r="C304" t="inlineStr">
        <is>
          <t>partner yes i figured out what i want</t>
        </is>
      </c>
      <c r="D304">
        <f>HYPERLINK("https://www.youtube.com/watch?v=RItCezWumzQ&amp;t=13s", "Go to time")</f>
        <v/>
      </c>
    </row>
    <row r="305">
      <c r="A305">
        <f>HYPERLINK("https://www.youtube.com/watch?v=gddFITCpVXE", "Video")</f>
        <v/>
      </c>
      <c r="B305" t="inlineStr">
        <is>
          <t>4:00</t>
        </is>
      </c>
      <c r="C305" t="inlineStr">
        <is>
          <t>lawyer has figured that out not a single</t>
        </is>
      </c>
      <c r="D305">
        <f>HYPERLINK("https://www.youtube.com/watch?v=gddFITCpVXE&amp;t=240s", "Go to time")</f>
        <v/>
      </c>
    </row>
    <row r="306">
      <c r="A306">
        <f>HYPERLINK("https://www.youtube.com/watch?v=eULsY6798So", "Video")</f>
        <v/>
      </c>
      <c r="B306" t="inlineStr">
        <is>
          <t>33:50</t>
        </is>
      </c>
      <c r="C306" t="inlineStr">
        <is>
          <t>exactly Lewis figured this out Trent</t>
        </is>
      </c>
      <c r="D306">
        <f>HYPERLINK("https://www.youtube.com/watch?v=eULsY6798So&amp;t=2030s", "Go to time")</f>
        <v/>
      </c>
    </row>
    <row r="307">
      <c r="A307">
        <f>HYPERLINK("https://www.youtube.com/watch?v=ZQfi657_wdA", "Video")</f>
        <v/>
      </c>
      <c r="B307" t="inlineStr">
        <is>
          <t>0:45</t>
        </is>
      </c>
      <c r="C307" t="inlineStr">
        <is>
          <t>well figured out i don't want to take</t>
        </is>
      </c>
      <c r="D307">
        <f>HYPERLINK("https://www.youtube.com/watch?v=ZQfi657_wdA&amp;t=45s", "Go to time")</f>
        <v/>
      </c>
    </row>
    <row r="308">
      <c r="A308">
        <f>HYPERLINK("https://www.youtube.com/watch?v=CL5WS5pao7Y", "Video")</f>
        <v/>
      </c>
      <c r="B308" t="inlineStr">
        <is>
          <t>6:00</t>
        </is>
      </c>
      <c r="C308" t="inlineStr">
        <is>
          <t>figured out I was cheating is cuz you</t>
        </is>
      </c>
      <c r="D308">
        <f>HYPERLINK("https://www.youtube.com/watch?v=CL5WS5pao7Y&amp;t=360s", "Go to time")</f>
        <v/>
      </c>
    </row>
    <row r="309">
      <c r="A309">
        <f>HYPERLINK("https://www.youtube.com/watch?v=qTn3l1eGZfU", "Video")</f>
        <v/>
      </c>
      <c r="B309" t="inlineStr">
        <is>
          <t>0:17</t>
        </is>
      </c>
      <c r="C309" t="inlineStr">
        <is>
          <t>someone figured it out and now they want</t>
        </is>
      </c>
      <c r="D309">
        <f>HYPERLINK("https://www.youtube.com/watch?v=qTn3l1eGZfU&amp;t=17s", "Go to time")</f>
        <v/>
      </c>
    </row>
    <row r="310">
      <c r="A310">
        <f>HYPERLINK("https://www.youtube.com/watch?v=9zm2Oea0hqc", "Video")</f>
        <v/>
      </c>
      <c r="B310" t="inlineStr">
        <is>
          <t>2:33</t>
        </is>
      </c>
      <c r="C310" t="inlineStr">
        <is>
          <t>lewis is out it's important i figured</t>
        </is>
      </c>
      <c r="D310">
        <f>HYPERLINK("https://www.youtube.com/watch?v=9zm2Oea0hqc&amp;t=153s", "Go to time")</f>
        <v/>
      </c>
    </row>
    <row r="311">
      <c r="A311">
        <f>HYPERLINK("https://www.youtube.com/watch?v=OedpRA16ae4", "Video")</f>
        <v/>
      </c>
      <c r="B311" t="inlineStr">
        <is>
          <t>14:11</t>
        </is>
      </c>
      <c r="C311" t="inlineStr">
        <is>
          <t>exactly Lewis figured this out Trent's</t>
        </is>
      </c>
      <c r="D311">
        <f>HYPERLINK("https://www.youtube.com/watch?v=OedpRA16ae4&amp;t=851s", "Go to time")</f>
        <v/>
      </c>
    </row>
    <row r="312">
      <c r="A312">
        <f>HYPERLINK("https://www.youtube.com/watch?v=zvTSrEdikKE", "Video")</f>
        <v/>
      </c>
      <c r="B312" t="inlineStr">
        <is>
          <t>7:43</t>
        </is>
      </c>
      <c r="C312" t="inlineStr">
        <is>
          <t>and i figured we could just grind it out</t>
        </is>
      </c>
      <c r="D312">
        <f>HYPERLINK("https://www.youtube.com/watch?v=zvTSrEdikKE&amp;t=463s", "Go to time")</f>
        <v/>
      </c>
    </row>
    <row r="313">
      <c r="A313">
        <f>HYPERLINK("https://www.youtube.com/watch?v=Jm0W1jPSgis", "Video")</f>
        <v/>
      </c>
      <c r="B313" t="inlineStr">
        <is>
          <t>7:04</t>
        </is>
      </c>
      <c r="C313" t="inlineStr">
        <is>
          <t>definitely figured out who zinsky source</t>
        </is>
      </c>
      <c r="D313">
        <f>HYPERLINK("https://www.youtube.com/watch?v=Jm0W1jPSgis&amp;t=424s", "Go to time")</f>
        <v/>
      </c>
    </row>
    <row r="314">
      <c r="A314">
        <f>HYPERLINK("https://www.youtube.com/watch?v=Jm0W1jPSgis", "Video")</f>
        <v/>
      </c>
      <c r="B314" t="inlineStr">
        <is>
          <t>13:56</t>
        </is>
      </c>
      <c r="C314" t="inlineStr">
        <is>
          <t>out well figured out I don't want to</t>
        </is>
      </c>
      <c r="D314">
        <f>HYPERLINK("https://www.youtube.com/watch?v=Jm0W1jPSgis&amp;t=836s", "Go to time")</f>
        <v/>
      </c>
    </row>
    <row r="315">
      <c r="A315">
        <f>HYPERLINK("https://www.youtube.com/watch?v=-dfvdKf-KR0", "Video")</f>
        <v/>
      </c>
      <c r="B315" t="inlineStr">
        <is>
          <t>42:24</t>
        </is>
      </c>
      <c r="C315" t="inlineStr">
        <is>
          <t>partner partner yes I figured out what I</t>
        </is>
      </c>
      <c r="D315">
        <f>HYPERLINK("https://www.youtube.com/watch?v=-dfvdKf-KR0&amp;t=2544s", "Go to time")</f>
        <v/>
      </c>
    </row>
    <row r="316">
      <c r="A316">
        <f>HYPERLINK("https://www.youtube.com/watch?v=pVOGMlkeW64", "Video")</f>
        <v/>
      </c>
      <c r="B316" t="inlineStr">
        <is>
          <t>5:28</t>
        </is>
      </c>
      <c r="C316" t="inlineStr">
        <is>
          <t>figured out what I want is my reward</t>
        </is>
      </c>
      <c r="D316">
        <f>HYPERLINK("https://www.youtube.com/watch?v=pVOGMlkeW64&amp;t=328s", "Go to time")</f>
        <v/>
      </c>
    </row>
    <row r="317">
      <c r="A317">
        <f>HYPERLINK("https://www.youtube.com/watch?v=sTg6pGXUjYc", "Video")</f>
        <v/>
      </c>
      <c r="B317" t="inlineStr">
        <is>
          <t>1:36</t>
        </is>
      </c>
      <c r="C317" t="inlineStr">
        <is>
          <t>figured out who it is what so now I know</t>
        </is>
      </c>
      <c r="D317">
        <f>HYPERLINK("https://www.youtube.com/watch?v=sTg6pGXUjYc&amp;t=96s", "Go to time")</f>
        <v/>
      </c>
    </row>
    <row r="318">
      <c r="A318">
        <f>HYPERLINK("https://www.youtube.com/watch?v=8cr81HTMs_w", "Video")</f>
        <v/>
      </c>
      <c r="B318" t="inlineStr">
        <is>
          <t>16:33</t>
        </is>
      </c>
      <c r="C318" t="inlineStr">
        <is>
          <t>definitely figured out who zinsky source</t>
        </is>
      </c>
      <c r="D318">
        <f>HYPERLINK("https://www.youtube.com/watch?v=8cr81HTMs_w&amp;t=993s", "Go to time")</f>
        <v/>
      </c>
    </row>
    <row r="319">
      <c r="A319">
        <f>HYPERLINK("https://www.youtube.com/watch?v=Ogi67OEhv9U", "Video")</f>
        <v/>
      </c>
      <c r="B319" t="inlineStr">
        <is>
          <t>1:00</t>
        </is>
      </c>
      <c r="C319" t="inlineStr">
        <is>
          <t>my hours at school corey figured it out</t>
        </is>
      </c>
      <c r="D319">
        <f>HYPERLINK("https://www.youtube.com/watch?v=Ogi67OEhv9U&amp;t=60s", "Go to time")</f>
        <v/>
      </c>
    </row>
    <row r="320">
      <c r="A320">
        <f>HYPERLINK("https://www.youtube.com/watch?v=CpS9_r5dECY", "Video")</f>
        <v/>
      </c>
      <c r="B320" t="inlineStr">
        <is>
          <t>0:09</t>
        </is>
      </c>
      <c r="C320" t="inlineStr">
        <is>
          <t>client and he figured it out I lie to</t>
        </is>
      </c>
      <c r="D320">
        <f>HYPERLINK("https://www.youtube.com/watch?v=CpS9_r5dECY&amp;t=9s", "Go to time")</f>
        <v/>
      </c>
    </row>
    <row r="321">
      <c r="A321">
        <f>HYPERLINK("https://www.youtube.com/watch?v=xPNoW2D8hps", "Video")</f>
        <v/>
      </c>
      <c r="B321" t="inlineStr">
        <is>
          <t>1:12</t>
        </is>
      </c>
      <c r="C321" t="inlineStr">
        <is>
          <t>figured out how to get it back yeah well</t>
        </is>
      </c>
      <c r="D321">
        <f>HYPERLINK("https://www.youtube.com/watch?v=xPNoW2D8hps&amp;t=72s", "Go to time")</f>
        <v/>
      </c>
    </row>
    <row r="322">
      <c r="A322">
        <f>HYPERLINK("https://www.youtube.com/watch?v=cvQBcMZcDmM", "Video")</f>
        <v/>
      </c>
      <c r="B322" t="inlineStr">
        <is>
          <t>5:44</t>
        </is>
      </c>
      <c r="C322" t="inlineStr">
        <is>
          <t>Lewis figured this out Trent's contract</t>
        </is>
      </c>
      <c r="D322">
        <f>HYPERLINK("https://www.youtube.com/watch?v=cvQBcMZcDmM&amp;t=344s", "Go to time")</f>
        <v/>
      </c>
    </row>
    <row r="323">
      <c r="A323">
        <f>HYPERLINK("https://www.youtube.com/watch?v=XKxylKR1b-Q", "Video")</f>
        <v/>
      </c>
      <c r="B323" t="inlineStr">
        <is>
          <t>5:06</t>
        </is>
      </c>
      <c r="C323" t="inlineStr">
        <is>
          <t>ready Rachel it's Mike I figured out who</t>
        </is>
      </c>
      <c r="D323">
        <f>HYPERLINK("https://www.youtube.com/watch?v=XKxylKR1b-Q&amp;t=306s", "Go to time")</f>
        <v/>
      </c>
    </row>
    <row r="324">
      <c r="A324">
        <f>HYPERLINK("https://www.youtube.com/watch?v=PhEsRiTKd04", "Video")</f>
        <v/>
      </c>
      <c r="B324" t="inlineStr">
        <is>
          <t>3:17</t>
        </is>
      </c>
      <c r="C324" t="inlineStr">
        <is>
          <t>figured out what I was</t>
        </is>
      </c>
      <c r="D324">
        <f>HYPERLINK("https://www.youtube.com/watch?v=PhEsRiTKd04&amp;t=197s", "Go to time")</f>
        <v/>
      </c>
    </row>
    <row r="325">
      <c r="A325">
        <f>HYPERLINK("https://www.youtube.com/watch?v=Q6PIawqaVyU", "Video")</f>
        <v/>
      </c>
      <c r="B325" t="inlineStr">
        <is>
          <t>0:58</t>
        </is>
      </c>
      <c r="C325" t="inlineStr">
        <is>
          <t>faye figured it out she fired me on the</t>
        </is>
      </c>
      <c r="D325">
        <f>HYPERLINK("https://www.youtube.com/watch?v=Q6PIawqaVyU&amp;t=58s", "Go to time")</f>
        <v/>
      </c>
    </row>
    <row r="326">
      <c r="A326">
        <f>HYPERLINK("https://www.youtube.com/watch?v=vK5_m_h5-f0", "Video")</f>
        <v/>
      </c>
      <c r="B326" t="inlineStr">
        <is>
          <t>1:21</t>
        </is>
      </c>
      <c r="C326" t="inlineStr">
        <is>
          <t>Also, I figured out which one
of the girls has the bad B.O.</t>
        </is>
      </c>
      <c r="D326">
        <f>HYPERLINK("https://www.youtube.com/watch?v=vK5_m_h5-f0&amp;t=81s", "Go to time")</f>
        <v/>
      </c>
    </row>
    <row r="327">
      <c r="A327">
        <f>HYPERLINK("https://www.youtube.com/watch?v=_B7yY1AxOrw", "Video")</f>
        <v/>
      </c>
      <c r="B327" t="inlineStr">
        <is>
          <t>2:15</t>
        </is>
      </c>
      <c r="C327" t="inlineStr">
        <is>
          <t>figured it out, so, technically,
I would argue that I didn't.</t>
        </is>
      </c>
      <c r="D327">
        <f>HYPERLINK("https://www.youtube.com/watch?v=_B7yY1AxOrw&amp;t=135s", "Go to time")</f>
        <v/>
      </c>
    </row>
    <row r="328">
      <c r="A328">
        <f>HYPERLINK("https://www.youtube.com/watch?v=72MBACYaTBU", "Video")</f>
        <v/>
      </c>
      <c r="B328" t="inlineStr">
        <is>
          <t>7:05</t>
        </is>
      </c>
      <c r="C328" t="inlineStr">
        <is>
          <t>NARRATOR: Then they figured out
it was Skyler, the pretty one.</t>
        </is>
      </c>
      <c r="D328">
        <f>HYPERLINK("https://www.youtube.com/watch?v=72MBACYaTBU&amp;t=425s", "Go to time")</f>
        <v/>
      </c>
    </row>
    <row r="329">
      <c r="A329">
        <f>HYPERLINK("https://www.youtube.com/watch?v=72MBACYaTBU", "Video")</f>
        <v/>
      </c>
      <c r="B329" t="inlineStr">
        <is>
          <t>10:05</t>
        </is>
      </c>
      <c r="C329" t="inlineStr">
        <is>
          <t>NARRATOR: They finally figured
out who slept with whom.</t>
        </is>
      </c>
      <c r="D329">
        <f>HYPERLINK("https://www.youtube.com/watch?v=72MBACYaTBU&amp;t=605s", "Go to time")</f>
        <v/>
      </c>
    </row>
    <row r="330">
      <c r="A330">
        <f>HYPERLINK("https://www.youtube.com/watch?v=U2QcP1OF6P0", "Video")</f>
        <v/>
      </c>
      <c r="B330" t="inlineStr">
        <is>
          <t>3:10</t>
        </is>
      </c>
      <c r="C330" t="inlineStr">
        <is>
          <t>SEE, I FIGURED OUT THAT
I WAS ONLY DATING GUYS</t>
        </is>
      </c>
      <c r="D330">
        <f>HYPERLINK("https://www.youtube.com/watch?v=U2QcP1OF6P0&amp;t=190s", "Go to time")</f>
        <v/>
      </c>
    </row>
    <row r="331">
      <c r="A331">
        <f>HYPERLINK("https://www.youtube.com/watch?v=xsDXsaehA14", "Video")</f>
        <v/>
      </c>
      <c r="B331" t="inlineStr">
        <is>
          <t>0:00</t>
        </is>
      </c>
      <c r="C331" t="inlineStr">
        <is>
          <t>I figured it out I'm just gonna sleep</t>
        </is>
      </c>
      <c r="D331">
        <f>HYPERLINK("https://www.youtube.com/watch?v=xsDXsaehA14&amp;t=0s", "Go to time")</f>
        <v/>
      </c>
    </row>
    <row r="332">
      <c r="A332">
        <f>HYPERLINK("https://www.youtube.com/watch?v=3kqYNGfPbeE", "Video")</f>
        <v/>
      </c>
      <c r="B332" t="inlineStr">
        <is>
          <t>4:08</t>
        </is>
      </c>
      <c r="C332" t="inlineStr">
        <is>
          <t>I figured out why we couldn't have a</t>
        </is>
      </c>
      <c r="D332">
        <f>HYPERLINK("https://www.youtube.com/watch?v=3kqYNGfPbeE&amp;t=248s", "Go to time")</f>
        <v/>
      </c>
    </row>
    <row r="333">
      <c r="A333">
        <f>HYPERLINK("https://www.youtube.com/watch?v=ryNxl-lpOME", "Video")</f>
        <v/>
      </c>
      <c r="B333" t="inlineStr">
        <is>
          <t>0:50</t>
        </is>
      </c>
      <c r="C333" t="inlineStr">
        <is>
          <t>yeah I still haven't figured him out no</t>
        </is>
      </c>
      <c r="D333">
        <f>HYPERLINK("https://www.youtube.com/watch?v=ryNxl-lpOME&amp;t=50s", "Go to time")</f>
        <v/>
      </c>
    </row>
    <row r="334">
      <c r="A334">
        <f>HYPERLINK("https://www.youtube.com/watch?v=9TaLqEPVhg0", "Video")</f>
        <v/>
      </c>
      <c r="B334" t="inlineStr">
        <is>
          <t>0:06</t>
        </is>
      </c>
      <c r="C334" t="inlineStr">
        <is>
          <t>a couple kids I uh I figured this out</t>
        </is>
      </c>
      <c r="D334">
        <f>HYPERLINK("https://www.youtube.com/watch?v=9TaLqEPVhg0&amp;t=6s", "Go to time")</f>
        <v/>
      </c>
    </row>
    <row r="335">
      <c r="A335">
        <f>HYPERLINK("https://www.youtube.com/watch?v=6uFPfI_mb18", "Video")</f>
        <v/>
      </c>
      <c r="B335" t="inlineStr">
        <is>
          <t>2:41</t>
        </is>
      </c>
      <c r="C335" t="inlineStr">
        <is>
          <t>So Holly was a hologram. H.G. equals Holly Graham. 
You figured it out.</t>
        </is>
      </c>
      <c r="D335">
        <f>HYPERLINK("https://www.youtube.com/watch?v=6uFPfI_mb18&amp;t=161s", "Go to time")</f>
        <v/>
      </c>
    </row>
    <row r="336">
      <c r="A336">
        <f>HYPERLINK("https://www.youtube.com/watch?v=e32DMpZVx1s", "Video")</f>
        <v/>
      </c>
      <c r="B336" t="inlineStr">
        <is>
          <t>0:28</t>
        </is>
      </c>
      <c r="C336" t="inlineStr">
        <is>
          <t>We figured out that
this is his topic.</t>
        </is>
      </c>
      <c r="D336">
        <f>HYPERLINK("https://www.youtube.com/watch?v=e32DMpZVx1s&amp;t=28s", "Go to time")</f>
        <v/>
      </c>
    </row>
    <row r="337">
      <c r="A337">
        <f>HYPERLINK("https://www.youtube.com/watch?v=j-zCKl_eda4", "Video")</f>
        <v/>
      </c>
      <c r="B337" t="inlineStr">
        <is>
          <t>1:10</t>
        </is>
      </c>
      <c r="C337" t="inlineStr">
        <is>
          <t>I think we figured out
what my special power is.</t>
        </is>
      </c>
      <c r="D337">
        <f>HYPERLINK("https://www.youtube.com/watch?v=j-zCKl_eda4&amp;t=70s", "Go to time")</f>
        <v/>
      </c>
    </row>
    <row r="338">
      <c r="A338">
        <f>HYPERLINK("https://www.youtube.com/watch?v=Z9bSTF11Szo", "Video")</f>
        <v/>
      </c>
      <c r="B338" t="inlineStr">
        <is>
          <t>1:54</t>
        </is>
      </c>
      <c r="C338" t="inlineStr">
        <is>
          <t>I figured it was something
about maternity leave.</t>
        </is>
      </c>
      <c r="D338">
        <f>HYPERLINK("https://www.youtube.com/watch?v=Z9bSTF11Szo&amp;t=114s", "Go to time")</f>
        <v/>
      </c>
    </row>
    <row r="339">
      <c r="A339">
        <f>HYPERLINK("https://www.youtube.com/watch?v=l4k500QCdRo", "Video")</f>
        <v/>
      </c>
      <c r="B339" t="inlineStr">
        <is>
          <t>1:49</t>
        </is>
      </c>
      <c r="C339" t="inlineStr">
        <is>
          <t>Yeah, I figured that out after the first
month, but I stayed for a whole year because</t>
        </is>
      </c>
      <c r="D339">
        <f>HYPERLINK("https://www.youtube.com/watch?v=l4k500QCdRo&amp;t=109s", "Go to time")</f>
        <v/>
      </c>
    </row>
    <row r="340">
      <c r="A340">
        <f>HYPERLINK("https://www.youtube.com/watch?v=CHSJE5nCCnE", "Video")</f>
        <v/>
      </c>
      <c r="B340" t="inlineStr">
        <is>
          <t>3:22</t>
        </is>
      </c>
      <c r="C340" t="inlineStr">
        <is>
          <t>Good news! We figured out that Rogu either has 
astro pox or cranial vein thrombosis.</t>
        </is>
      </c>
      <c r="D340">
        <f>HYPERLINK("https://www.youtube.com/watch?v=CHSJE5nCCnE&amp;t=202s", "Go to time")</f>
        <v/>
      </c>
    </row>
    <row r="341">
      <c r="A341">
        <f>HYPERLINK("https://www.youtube.com/watch?v=qc-8sA4OAk8", "Video")</f>
        <v/>
      </c>
      <c r="B341" t="inlineStr">
        <is>
          <t>2:42</t>
        </is>
      </c>
      <c r="C341" t="inlineStr">
        <is>
          <t>She seems to have her footing.
- She figured it out.</t>
        </is>
      </c>
      <c r="D341">
        <f>HYPERLINK("https://www.youtube.com/watch?v=qc-8sA4OAk8&amp;t=162s", "Go to time")</f>
        <v/>
      </c>
    </row>
    <row r="342">
      <c r="A342">
        <f>HYPERLINK("https://www.youtube.com/watch?v=qc-8sA4OAk8", "Video")</f>
        <v/>
      </c>
      <c r="B342" t="inlineStr">
        <is>
          <t>2:43</t>
        </is>
      </c>
      <c r="C342" t="inlineStr">
        <is>
          <t>She figured it out.
- She's got the second one.</t>
        </is>
      </c>
      <c r="D342">
        <f>HYPERLINK("https://www.youtube.com/watch?v=qc-8sA4OAk8&amp;t=163s", "Go to time")</f>
        <v/>
      </c>
    </row>
    <row r="343">
      <c r="A343">
        <f>HYPERLINK("https://www.youtube.com/watch?v=H9rO5sKzOiQ", "Video")</f>
        <v/>
      </c>
      <c r="B343" t="inlineStr">
        <is>
          <t>51:45</t>
        </is>
      </c>
      <c r="C343" t="inlineStr">
        <is>
          <t>Well, I figured since you
could do it, I'd try it out.</t>
        </is>
      </c>
      <c r="D343">
        <f>HYPERLINK("https://www.youtube.com/watch?v=H9rO5sKzOiQ&amp;t=3105s", "Go to time")</f>
        <v/>
      </c>
    </row>
    <row r="344">
      <c r="A344">
        <f>HYPERLINK("https://www.youtube.com/watch?v=gigr2MqOhU0", "Video")</f>
        <v/>
      </c>
      <c r="B344" t="inlineStr">
        <is>
          <t>3:30</t>
        </is>
      </c>
      <c r="C344" t="inlineStr">
        <is>
          <t>Georgie,
I figured it out!</t>
        </is>
      </c>
      <c r="D344">
        <f>HYPERLINK("https://www.youtube.com/watch?v=gigr2MqOhU0&amp;t=210s", "Go to time")</f>
        <v/>
      </c>
    </row>
    <row r="345">
      <c r="A345">
        <f>HYPERLINK("https://www.youtube.com/watch?v=FqX11xEj2dY", "Video")</f>
        <v/>
      </c>
      <c r="B345" t="inlineStr">
        <is>
          <t>1:21</t>
        </is>
      </c>
      <c r="C345" t="inlineStr">
        <is>
          <t>I figured it all out --</t>
        </is>
      </c>
      <c r="D345">
        <f>HYPERLINK("https://www.youtube.com/watch?v=FqX11xEj2dY&amp;t=81s", "Go to time")</f>
        <v/>
      </c>
    </row>
    <row r="346">
      <c r="A346">
        <f>HYPERLINK("https://www.youtube.com/watch?v=BDJHo93Nn9A", "Video")</f>
        <v/>
      </c>
      <c r="B346" t="inlineStr">
        <is>
          <t>2:52</t>
        </is>
      </c>
      <c r="C346" t="inlineStr">
        <is>
          <t>We figured out that there...Well, should I
give it away?</t>
        </is>
      </c>
      <c r="D346">
        <f>HYPERLINK("https://www.youtube.com/watch?v=BDJHo93Nn9A&amp;t=172s", "Go to time")</f>
        <v/>
      </c>
    </row>
    <row r="347">
      <c r="A347">
        <f>HYPERLINK("https://www.youtube.com/watch?v=eqrBdNGvfFY", "Video")</f>
        <v/>
      </c>
      <c r="B347" t="inlineStr">
        <is>
          <t>1:26</t>
        </is>
      </c>
      <c r="C347" t="inlineStr">
        <is>
          <t>See? They got this thing figured out.</t>
        </is>
      </c>
      <c r="D347">
        <f>HYPERLINK("https://www.youtube.com/watch?v=eqrBdNGvfFY&amp;t=86s", "Go to time")</f>
        <v/>
      </c>
    </row>
    <row r="348">
      <c r="A348">
        <f>HYPERLINK("https://www.youtube.com/watch?v=P6m-blNz9Ew", "Video")</f>
        <v/>
      </c>
      <c r="B348" t="inlineStr">
        <is>
          <t>1:22</t>
        </is>
      </c>
      <c r="C348" t="inlineStr">
        <is>
          <t>are I think I figured it out I think my</t>
        </is>
      </c>
      <c r="D348">
        <f>HYPERLINK("https://www.youtube.com/watch?v=P6m-blNz9Ew&amp;t=82s", "Go to time")</f>
        <v/>
      </c>
    </row>
    <row r="349">
      <c r="A349">
        <f>HYPERLINK("https://www.youtube.com/watch?v=VyuDnI8TJ3I", "Video")</f>
        <v/>
      </c>
      <c r="B349" t="inlineStr">
        <is>
          <t>1:45</t>
        </is>
      </c>
      <c r="C349" t="inlineStr">
        <is>
          <t>think yep that kid's got it figured out</t>
        </is>
      </c>
      <c r="D349">
        <f>HYPERLINK("https://www.youtube.com/watch?v=VyuDnI8TJ3I&amp;t=105s", "Go to time")</f>
        <v/>
      </c>
    </row>
    <row r="350">
      <c r="A350">
        <f>HYPERLINK("https://www.youtube.com/watch?v=m9bAGnVSBAc", "Video")</f>
        <v/>
      </c>
      <c r="B350" t="inlineStr">
        <is>
          <t>1:11</t>
        </is>
      </c>
      <c r="C350" t="inlineStr">
        <is>
          <t>yeah and i haven't figured out a</t>
        </is>
      </c>
      <c r="D350">
        <f>HYPERLINK("https://www.youtube.com/watch?v=m9bAGnVSBAc&amp;t=71s", "Go to time")</f>
        <v/>
      </c>
    </row>
    <row r="351">
      <c r="A351">
        <f>HYPERLINK("https://www.youtube.com/watch?v=O5rw7S-XuD8", "Video")</f>
        <v/>
      </c>
      <c r="B351" t="inlineStr">
        <is>
          <t>0:13</t>
        </is>
      </c>
      <c r="C351" t="inlineStr">
        <is>
          <t>But I think
I've figured it out!</t>
        </is>
      </c>
      <c r="D351">
        <f>HYPERLINK("https://www.youtube.com/watch?v=O5rw7S-XuD8&amp;t=13s", "Go to time")</f>
        <v/>
      </c>
    </row>
    <row r="352">
      <c r="A352">
        <f>HYPERLINK("https://www.youtube.com/watch?v=uYQUh4bJ0d0", "Video")</f>
        <v/>
      </c>
      <c r="B352" t="inlineStr">
        <is>
          <t>0:16</t>
        </is>
      </c>
      <c r="C352" t="inlineStr">
        <is>
          <t>to be figured out by you tuning in on</t>
        </is>
      </c>
      <c r="D352">
        <f>HYPERLINK("https://www.youtube.com/watch?v=uYQUh4bJ0d0&amp;t=16s", "Go to time")</f>
        <v/>
      </c>
    </row>
    <row r="353">
      <c r="A353">
        <f>HYPERLINK("https://www.youtube.com/watch?v=HWCETxTxM4s", "Video")</f>
        <v/>
      </c>
      <c r="B353" t="inlineStr">
        <is>
          <t>3:47</t>
        </is>
      </c>
      <c r="C353" t="inlineStr">
        <is>
          <t>I figured out why we couldn't have a honeymoon.</t>
        </is>
      </c>
      <c r="D353">
        <f>HYPERLINK("https://www.youtube.com/watch?v=HWCETxTxM4s&amp;t=227s", "Go to time")</f>
        <v/>
      </c>
    </row>
    <row r="354">
      <c r="A354">
        <f>HYPERLINK("https://www.youtube.com/watch?v=FCmS0mY622k", "Video")</f>
        <v/>
      </c>
      <c r="B354" t="inlineStr">
        <is>
          <t>2:38</t>
        </is>
      </c>
      <c r="C354" t="inlineStr">
        <is>
          <t>but then I figured out it was
in the hay behind the stables.</t>
        </is>
      </c>
      <c r="D354">
        <f>HYPERLINK("https://www.youtube.com/watch?v=FCmS0mY622k&amp;t=158s", "Go to time")</f>
        <v/>
      </c>
    </row>
    <row r="355">
      <c r="A355">
        <f>HYPERLINK("https://www.youtube.com/watch?v=nfukFZE1mpk", "Video")</f>
        <v/>
      </c>
      <c r="B355" t="inlineStr">
        <is>
          <t>1:10</t>
        </is>
      </c>
      <c r="C355" t="inlineStr">
        <is>
          <t>i already figured out what i wanted to</t>
        </is>
      </c>
      <c r="D355">
        <f>HYPERLINK("https://www.youtube.com/watch?v=nfukFZE1mpk&amp;t=70s", "Go to time")</f>
        <v/>
      </c>
    </row>
    <row r="356">
      <c r="A356">
        <f>HYPERLINK("https://www.youtube.com/watch?v=qOPvtpL4xcs", "Video")</f>
        <v/>
      </c>
      <c r="B356" t="inlineStr">
        <is>
          <t>0:49</t>
        </is>
      </c>
      <c r="C356" t="inlineStr">
        <is>
          <t>think we never would have figured it out</t>
        </is>
      </c>
      <c r="D356">
        <f>HYPERLINK("https://www.youtube.com/watch?v=qOPvtpL4xcs&amp;t=49s", "Go to time")</f>
        <v/>
      </c>
    </row>
    <row r="357">
      <c r="A357">
        <f>HYPERLINK("https://www.youtube.com/watch?v=hW69OIdAey0", "Video")</f>
        <v/>
      </c>
      <c r="B357" t="inlineStr">
        <is>
          <t>3:32</t>
        </is>
      </c>
      <c r="C357" t="inlineStr">
        <is>
          <t>Have you figured out what
started the fire, Mr. Fireman?</t>
        </is>
      </c>
      <c r="D357">
        <f>HYPERLINK("https://www.youtube.com/watch?v=hW69OIdAey0&amp;t=212s", "Go to time")</f>
        <v/>
      </c>
    </row>
    <row r="358">
      <c r="A358">
        <f>HYPERLINK("https://www.youtube.com/watch?v=WzXtBoy7ZY0", "Video")</f>
        <v/>
      </c>
      <c r="B358" t="inlineStr">
        <is>
          <t>1:51</t>
        </is>
      </c>
      <c r="C358" t="inlineStr">
        <is>
          <t>Francine, I think I figured out why your</t>
        </is>
      </c>
      <c r="D358">
        <f>HYPERLINK("https://www.youtube.com/watch?v=WzXtBoy7ZY0&amp;t=111s", "Go to time")</f>
        <v/>
      </c>
    </row>
    <row r="359">
      <c r="A359">
        <f>HYPERLINK("https://www.youtube.com/watch?v=RpJsy0DQxy4", "Video")</f>
        <v/>
      </c>
      <c r="B359" t="inlineStr">
        <is>
          <t>4:22</t>
        </is>
      </c>
      <c r="C359" t="inlineStr">
        <is>
          <t>carbon dating is how we figured
out how old my grandmother is.</t>
        </is>
      </c>
      <c r="D359">
        <f>HYPERLINK("https://www.youtube.com/watch?v=RpJsy0DQxy4&amp;t=262s", "Go to time")</f>
        <v/>
      </c>
    </row>
    <row r="360">
      <c r="A360">
        <f>HYPERLINK("https://www.youtube.com/watch?v=laMuVYGXUlE", "Video")</f>
        <v/>
      </c>
      <c r="B360" t="inlineStr">
        <is>
          <t>0:30</t>
        </is>
      </c>
      <c r="C360" t="inlineStr">
        <is>
          <t>of journalism and once i figured out</t>
        </is>
      </c>
      <c r="D360">
        <f>HYPERLINK("https://www.youtube.com/watch?v=laMuVYGXUlE&amp;t=30s", "Go to time")</f>
        <v/>
      </c>
    </row>
    <row r="361">
      <c r="A361">
        <f>HYPERLINK("https://www.youtube.com/watch?v=wY7Tn-JW9No", "Video")</f>
        <v/>
      </c>
      <c r="B361" t="inlineStr">
        <is>
          <t>2:03</t>
        </is>
      </c>
      <c r="C361" t="inlineStr">
        <is>
          <t>or maybe you haven't quite
figured that out yet.</t>
        </is>
      </c>
      <c r="D361">
        <f>HYPERLINK("https://www.youtube.com/watch?v=wY7Tn-JW9No&amp;t=123s", "Go to time")</f>
        <v/>
      </c>
    </row>
    <row r="362">
      <c r="A362">
        <f>HYPERLINK("https://www.youtube.com/watch?v=Yd0yQ9yxSYY", "Video")</f>
        <v/>
      </c>
      <c r="B362" t="inlineStr">
        <is>
          <t>6:57</t>
        </is>
      </c>
      <c r="C362" t="inlineStr">
        <is>
          <t>that we haven't figured out yet.</t>
        </is>
      </c>
      <c r="D362">
        <f>HYPERLINK("https://www.youtube.com/watch?v=Yd0yQ9yxSYY&amp;t=417s", "Go to time")</f>
        <v/>
      </c>
    </row>
    <row r="363">
      <c r="A363">
        <f>HYPERLINK("https://www.youtube.com/watch?v=jmQWOPDqxWA", "Video")</f>
        <v/>
      </c>
      <c r="B363" t="inlineStr">
        <is>
          <t>11:33</t>
        </is>
      </c>
      <c r="C363" t="inlineStr">
        <is>
          <t>But sadly, we haven't figured that out.</t>
        </is>
      </c>
      <c r="D363">
        <f>HYPERLINK("https://www.youtube.com/watch?v=jmQWOPDqxWA&amp;t=693s", "Go to time")</f>
        <v/>
      </c>
    </row>
    <row r="364">
      <c r="A364">
        <f>HYPERLINK("https://www.youtube.com/watch?v=eMiPKpXbm9A", "Video")</f>
        <v/>
      </c>
      <c r="B364" t="inlineStr">
        <is>
          <t>3:42</t>
        </is>
      </c>
      <c r="C364" t="inlineStr">
        <is>
          <t>And so what we figured out</t>
        </is>
      </c>
      <c r="D364">
        <f>HYPERLINK("https://www.youtube.com/watch?v=eMiPKpXbm9A&amp;t=222s", "Go to time")</f>
        <v/>
      </c>
    </row>
    <row r="365">
      <c r="A365">
        <f>HYPERLINK("https://www.youtube.com/watch?v=SixQ6cTzYaI", "Video")</f>
        <v/>
      </c>
      <c r="B365" t="inlineStr">
        <is>
          <t>1:12</t>
        </is>
      </c>
      <c r="C365" t="inlineStr">
        <is>
          <t>We figured out a way to get aid
into Syria through Israel.</t>
        </is>
      </c>
      <c r="D365">
        <f>HYPERLINK("https://www.youtube.com/watch?v=SixQ6cTzYaI&amp;t=72s", "Go to time")</f>
        <v/>
      </c>
    </row>
    <row r="366">
      <c r="A366">
        <f>HYPERLINK("https://www.youtube.com/watch?v=AS0K0XOMNwA", "Video")</f>
        <v/>
      </c>
      <c r="B366" t="inlineStr">
        <is>
          <t>3:45</t>
        </is>
      </c>
      <c r="C366" t="inlineStr">
        <is>
          <t>we figured out that we could entrain</t>
        </is>
      </c>
      <c r="D366">
        <f>HYPERLINK("https://www.youtube.com/watch?v=AS0K0XOMNwA&amp;t=225s", "Go to time")</f>
        <v/>
      </c>
    </row>
    <row r="367">
      <c r="A367">
        <f>HYPERLINK("https://www.youtube.com/watch?v=FpiWSFcL3-c", "Video")</f>
        <v/>
      </c>
      <c r="B367" t="inlineStr">
        <is>
          <t>2:30</t>
        </is>
      </c>
      <c r="C367" t="inlineStr">
        <is>
          <t>have figured this tool out
and use it all the time.</t>
        </is>
      </c>
      <c r="D367">
        <f>HYPERLINK("https://www.youtube.com/watch?v=FpiWSFcL3-c&amp;t=150s", "Go to time")</f>
        <v/>
      </c>
    </row>
    <row r="368">
      <c r="A368">
        <f>HYPERLINK("https://www.youtube.com/watch?v=55yGmKc6WfE", "Video")</f>
        <v/>
      </c>
      <c r="B368" t="inlineStr">
        <is>
          <t>0:40</t>
        </is>
      </c>
      <c r="C368" t="inlineStr">
        <is>
          <t>and haven't figured out how to stop.</t>
        </is>
      </c>
      <c r="D368">
        <f>HYPERLINK("https://www.youtube.com/watch?v=55yGmKc6WfE&amp;t=40s", "Go to time")</f>
        <v/>
      </c>
    </row>
    <row r="369">
      <c r="A369">
        <f>HYPERLINK("https://www.youtube.com/watch?v=55yGmKc6WfE", "Video")</f>
        <v/>
      </c>
      <c r="B369" t="inlineStr">
        <is>
          <t>6:26</t>
        </is>
      </c>
      <c r="C369" t="inlineStr">
        <is>
          <t>but after a while, I figured it out.</t>
        </is>
      </c>
      <c r="D369">
        <f>HYPERLINK("https://www.youtube.com/watch?v=55yGmKc6WfE&amp;t=386s", "Go to time")</f>
        <v/>
      </c>
    </row>
    <row r="370">
      <c r="A370">
        <f>HYPERLINK("https://www.youtube.com/watch?v=m9bTgNjYTS0", "Video")</f>
        <v/>
      </c>
      <c r="B370" t="inlineStr">
        <is>
          <t>6:20</t>
        </is>
      </c>
      <c r="C370" t="inlineStr">
        <is>
          <t>They figured out this thing
for urban cattle</t>
        </is>
      </c>
      <c r="D370">
        <f>HYPERLINK("https://www.youtube.com/watch?v=m9bTgNjYTS0&amp;t=380s", "Go to time")</f>
        <v/>
      </c>
    </row>
    <row r="371">
      <c r="A371">
        <f>HYPERLINK("https://www.youtube.com/watch?v=7O7BMa9XGXE", "Video")</f>
        <v/>
      </c>
      <c r="B371" t="inlineStr">
        <is>
          <t>8:39</t>
        </is>
      </c>
      <c r="C371" t="inlineStr">
        <is>
          <t>I figured I'd go out on a limb
and just make a wish list</t>
        </is>
      </c>
      <c r="D371">
        <f>HYPERLINK("https://www.youtube.com/watch?v=7O7BMa9XGXE&amp;t=519s", "Go to time")</f>
        <v/>
      </c>
    </row>
    <row r="372">
      <c r="A372">
        <f>HYPERLINK("https://www.youtube.com/watch?v=n6ql90yGWt0", "Video")</f>
        <v/>
      </c>
      <c r="B372" t="inlineStr">
        <is>
          <t>10:34</t>
        </is>
      </c>
      <c r="C372" t="inlineStr">
        <is>
          <t>Adelard did not have everything
figured out in the 12th century,</t>
        </is>
      </c>
      <c r="D372">
        <f>HYPERLINK("https://www.youtube.com/watch?v=n6ql90yGWt0&amp;t=634s", "Go to time")</f>
        <v/>
      </c>
    </row>
    <row r="373">
      <c r="A373">
        <f>HYPERLINK("https://www.youtube.com/watch?v=YYRI164Y-_M", "Video")</f>
        <v/>
      </c>
      <c r="B373" t="inlineStr">
        <is>
          <t>7:34</t>
        </is>
      </c>
      <c r="C373" t="inlineStr">
        <is>
          <t>And that doesn’t mean
that we have figured everything out.</t>
        </is>
      </c>
      <c r="D373">
        <f>HYPERLINK("https://www.youtube.com/watch?v=YYRI164Y-_M&amp;t=454s", "Go to time")</f>
        <v/>
      </c>
    </row>
    <row r="374">
      <c r="A374">
        <f>HYPERLINK("https://www.youtube.com/watch?v=T4CB5RPbtCk", "Video")</f>
        <v/>
      </c>
      <c r="B374" t="inlineStr">
        <is>
          <t>4:56</t>
        </is>
      </c>
      <c r="C374" t="inlineStr">
        <is>
          <t>I figured out I might be able to use
my own desire not to let people down</t>
        </is>
      </c>
      <c r="D374">
        <f>HYPERLINK("https://www.youtube.com/watch?v=T4CB5RPbtCk&amp;t=296s", "Go to time")</f>
        <v/>
      </c>
    </row>
    <row r="375">
      <c r="A375">
        <f>HYPERLINK("https://www.youtube.com/watch?v=88d-58tWhGs", "Video")</f>
        <v/>
      </c>
      <c r="B375" t="inlineStr">
        <is>
          <t>3:30</t>
        </is>
      </c>
      <c r="C375" t="inlineStr">
        <is>
          <t>figured out how planets worked,</t>
        </is>
      </c>
      <c r="D375">
        <f>HYPERLINK("https://www.youtube.com/watch?v=88d-58tWhGs&amp;t=210s", "Go to time")</f>
        <v/>
      </c>
    </row>
    <row r="376">
      <c r="A376">
        <f>HYPERLINK("https://www.youtube.com/watch?v=qEJ4hkpQW8E", "Video")</f>
        <v/>
      </c>
      <c r="B376" t="inlineStr">
        <is>
          <t>14:17</t>
        </is>
      </c>
      <c r="C376" t="inlineStr">
        <is>
          <t>We got the hard stuff figured out.</t>
        </is>
      </c>
      <c r="D376">
        <f>HYPERLINK("https://www.youtube.com/watch?v=qEJ4hkpQW8E&amp;t=857s", "Go to time")</f>
        <v/>
      </c>
    </row>
    <row r="377">
      <c r="A377">
        <f>HYPERLINK("https://www.youtube.com/watch?v=qEJ4hkpQW8E", "Video")</f>
        <v/>
      </c>
      <c r="B377" t="inlineStr">
        <is>
          <t>14:23</t>
        </is>
      </c>
      <c r="C377" t="inlineStr">
        <is>
          <t>And we have figured this out.</t>
        </is>
      </c>
      <c r="D377">
        <f>HYPERLINK("https://www.youtube.com/watch?v=qEJ4hkpQW8E&amp;t=863s", "Go to time")</f>
        <v/>
      </c>
    </row>
    <row r="378">
      <c r="A378">
        <f>HYPERLINK("https://www.youtube.com/watch?v=qEJ4hkpQW8E", "Video")</f>
        <v/>
      </c>
      <c r="B378" t="inlineStr">
        <is>
          <t>14:29</t>
        </is>
      </c>
      <c r="C378" t="inlineStr">
        <is>
          <t>We've got the hard part
figured out, the resources.</t>
        </is>
      </c>
      <c r="D378">
        <f>HYPERLINK("https://www.youtube.com/watch?v=qEJ4hkpQW8E&amp;t=869s", "Go to time")</f>
        <v/>
      </c>
    </row>
    <row r="379">
      <c r="A379">
        <f>HYPERLINK("https://www.youtube.com/watch?v=BBHnLH98bNg", "Video")</f>
        <v/>
      </c>
      <c r="B379" t="inlineStr">
        <is>
          <t>11:39</t>
        </is>
      </c>
      <c r="C379" t="inlineStr">
        <is>
          <t>figured out there's something to learn</t>
        </is>
      </c>
      <c r="D379">
        <f>HYPERLINK("https://www.youtube.com/watch?v=BBHnLH98bNg&amp;t=699s", "Go to time")</f>
        <v/>
      </c>
    </row>
    <row r="380">
      <c r="A380">
        <f>HYPERLINK("https://www.youtube.com/watch?v=BBHnLH98bNg", "Video")</f>
        <v/>
      </c>
      <c r="B380" t="inlineStr">
        <is>
          <t>11:52</t>
        </is>
      </c>
      <c r="C380" t="inlineStr">
        <is>
          <t>the person who hasn't all figured out</t>
        </is>
      </c>
      <c r="D380">
        <f>HYPERLINK("https://www.youtube.com/watch?v=BBHnLH98bNg&amp;t=712s", "Go to time")</f>
        <v/>
      </c>
    </row>
    <row r="381">
      <c r="A381">
        <f>HYPERLINK("https://www.youtube.com/watch?v=a17Z5Sk2XJY", "Video")</f>
        <v/>
      </c>
      <c r="B381" t="inlineStr">
        <is>
          <t>9:27</t>
        </is>
      </c>
      <c r="C381" t="inlineStr">
        <is>
          <t>and I figured out that there were
actually three categories</t>
        </is>
      </c>
      <c r="D381">
        <f>HYPERLINK("https://www.youtube.com/watch?v=a17Z5Sk2XJY&amp;t=567s", "Go to time")</f>
        <v/>
      </c>
    </row>
    <row r="382">
      <c r="A382">
        <f>HYPERLINK("https://www.youtube.com/watch?v=cYa6QYGXqu4", "Video")</f>
        <v/>
      </c>
      <c r="B382" t="inlineStr">
        <is>
          <t>5:11</t>
        </is>
      </c>
      <c r="C382" t="inlineStr">
        <is>
          <t>And so I figured out that,
for about two billion years,</t>
        </is>
      </c>
      <c r="D382">
        <f>HYPERLINK("https://www.youtube.com/watch?v=cYa6QYGXqu4&amp;t=311s", "Go to time")</f>
        <v/>
      </c>
    </row>
    <row r="383">
      <c r="A383">
        <f>HYPERLINK("https://www.youtube.com/watch?v=A0DOlruXVaM", "Video")</f>
        <v/>
      </c>
      <c r="B383" t="inlineStr">
        <is>
          <t>0:31</t>
        </is>
      </c>
      <c r="C383" t="inlineStr">
        <is>
          <t>are going to be figured out eventually,</t>
        </is>
      </c>
      <c r="D383">
        <f>HYPERLINK("https://www.youtube.com/watch?v=A0DOlruXVaM&amp;t=31s", "Go to time")</f>
        <v/>
      </c>
    </row>
    <row r="384">
      <c r="A384">
        <f>HYPERLINK("https://www.youtube.com/watch?v=O6Vayv9FCLM", "Video")</f>
        <v/>
      </c>
      <c r="B384" t="inlineStr">
        <is>
          <t>5:32</t>
        </is>
      </c>
      <c r="C384" t="inlineStr">
        <is>
          <t>And most importantly, they figured out</t>
        </is>
      </c>
      <c r="D384">
        <f>HYPERLINK("https://www.youtube.com/watch?v=O6Vayv9FCLM&amp;t=332s", "Go to time")</f>
        <v/>
      </c>
    </row>
    <row r="385">
      <c r="A385">
        <f>HYPERLINK("https://www.youtube.com/watch?v=O6Vayv9FCLM", "Video")</f>
        <v/>
      </c>
      <c r="B385" t="inlineStr">
        <is>
          <t>12:38</t>
        </is>
      </c>
      <c r="C385" t="inlineStr">
        <is>
          <t>And as you've probably figured out by now,</t>
        </is>
      </c>
      <c r="D385">
        <f>HYPERLINK("https://www.youtube.com/watch?v=O6Vayv9FCLM&amp;t=758s", "Go to time")</f>
        <v/>
      </c>
    </row>
    <row r="386">
      <c r="A386">
        <f>HYPERLINK("https://www.youtube.com/watch?v=2UZKME9WP9M", "Video")</f>
        <v/>
      </c>
      <c r="B386" t="inlineStr">
        <is>
          <t>1:42</t>
        </is>
      </c>
      <c r="C386" t="inlineStr">
        <is>
          <t>and figured out how to predict
the location of the planet.</t>
        </is>
      </c>
      <c r="D386">
        <f>HYPERLINK("https://www.youtube.com/watch?v=2UZKME9WP9M&amp;t=102s", "Go to time")</f>
        <v/>
      </c>
    </row>
    <row r="387">
      <c r="A387">
        <f>HYPERLINK("https://www.youtube.com/watch?v=6pGC4j0d1Fc", "Video")</f>
        <v/>
      </c>
      <c r="B387" t="inlineStr">
        <is>
          <t>7:43</t>
        </is>
      </c>
      <c r="C387" t="inlineStr">
        <is>
          <t>This tiny engineer has figured out
how to survive on barely just water</t>
        </is>
      </c>
      <c r="D387">
        <f>HYPERLINK("https://www.youtube.com/watch?v=6pGC4j0d1Fc&amp;t=463s", "Go to time")</f>
        <v/>
      </c>
    </row>
    <row r="388">
      <c r="A388">
        <f>HYPERLINK("https://www.youtube.com/watch?v=6pGC4j0d1Fc", "Video")</f>
        <v/>
      </c>
      <c r="B388" t="inlineStr">
        <is>
          <t>7:51</t>
        </is>
      </c>
      <c r="C388" t="inlineStr">
        <is>
          <t>And it’s figured out to do so,
it has to drink a lot,</t>
        </is>
      </c>
      <c r="D388">
        <f>HYPERLINK("https://www.youtube.com/watch?v=6pGC4j0d1Fc&amp;t=471s", "Go to time")</f>
        <v/>
      </c>
    </row>
    <row r="389">
      <c r="A389">
        <f>HYPERLINK("https://www.youtube.com/watch?v=6pGC4j0d1Fc", "Video")</f>
        <v/>
      </c>
      <c r="B389" t="inlineStr">
        <is>
          <t>8:01</t>
        </is>
      </c>
      <c r="C389" t="inlineStr">
        <is>
          <t>it’s figured out it had to evolve
this catapulting structure</t>
        </is>
      </c>
      <c r="D389">
        <f>HYPERLINK("https://www.youtube.com/watch?v=6pGC4j0d1Fc&amp;t=481s", "Go to time")</f>
        <v/>
      </c>
    </row>
    <row r="390">
      <c r="A390">
        <f>HYPERLINK("https://www.youtube.com/watch?v=R_-XnRVZ42U", "Video")</f>
        <v/>
      </c>
      <c r="B390" t="inlineStr">
        <is>
          <t>0:32</t>
        </is>
      </c>
      <c r="C390" t="inlineStr">
        <is>
          <t>We've just figured out
how to live with it.</t>
        </is>
      </c>
      <c r="D390">
        <f>HYPERLINK("https://www.youtube.com/watch?v=R_-XnRVZ42U&amp;t=32s", "Go to time")</f>
        <v/>
      </c>
    </row>
    <row r="391">
      <c r="A391">
        <f>HYPERLINK("https://www.youtube.com/watch?v=eKkI6-HeWXo", "Video")</f>
        <v/>
      </c>
      <c r="B391" t="inlineStr">
        <is>
          <t>6:19</t>
        </is>
      </c>
      <c r="C391" t="inlineStr">
        <is>
          <t>And so I wrote a program that figured out</t>
        </is>
      </c>
      <c r="D391">
        <f>HYPERLINK("https://www.youtube.com/watch?v=eKkI6-HeWXo&amp;t=379s", "Go to time")</f>
        <v/>
      </c>
    </row>
    <row r="392">
      <c r="A392">
        <f>HYPERLINK("https://www.youtube.com/watch?v=8DDgHq9ewOo", "Video")</f>
        <v/>
      </c>
      <c r="B392" t="inlineStr">
        <is>
          <t>12:09</t>
        </is>
      </c>
      <c r="C392" t="inlineStr">
        <is>
          <t>as they figured out
how they could cut corners,</t>
        </is>
      </c>
      <c r="D392">
        <f>HYPERLINK("https://www.youtube.com/watch?v=8DDgHq9ewOo&amp;t=729s", "Go to time")</f>
        <v/>
      </c>
    </row>
    <row r="393">
      <c r="A393">
        <f>HYPERLINK("https://www.youtube.com/watch?v=SNHUu7YkNjA", "Video")</f>
        <v/>
      </c>
      <c r="B393" t="inlineStr">
        <is>
          <t>23:25</t>
        </is>
      </c>
      <c r="C393" t="inlineStr">
        <is>
          <t>figured out how to automate growing of</t>
        </is>
      </c>
      <c r="D393">
        <f>HYPERLINK("https://www.youtube.com/watch?v=SNHUu7YkNjA&amp;t=1405s", "Go to time")</f>
        <v/>
      </c>
    </row>
    <row r="394">
      <c r="A394">
        <f>HYPERLINK("https://www.youtube.com/watch?v=SNHUu7YkNjA", "Video")</f>
        <v/>
      </c>
      <c r="B394" t="inlineStr">
        <is>
          <t>28:26</t>
        </is>
      </c>
      <c r="C394" t="inlineStr">
        <is>
          <t>figured out that there was this mle's</t>
        </is>
      </c>
      <c r="D394">
        <f>HYPERLINK("https://www.youtube.com/watch?v=SNHUu7YkNjA&amp;t=1706s", "Go to time")</f>
        <v/>
      </c>
    </row>
    <row r="395">
      <c r="A395">
        <f>HYPERLINK("https://www.youtube.com/watch?v=4fOWQfzWHbc", "Video")</f>
        <v/>
      </c>
      <c r="B395" t="inlineStr">
        <is>
          <t>0:41</t>
        </is>
      </c>
      <c r="C395" t="inlineStr">
        <is>
          <t>that humankind figured out
how to transform into something useful</t>
        </is>
      </c>
      <c r="D395">
        <f>HYPERLINK("https://www.youtube.com/watch?v=4fOWQfzWHbc&amp;t=41s", "Go to time")</f>
        <v/>
      </c>
    </row>
    <row r="396">
      <c r="A396">
        <f>HYPERLINK("https://www.youtube.com/watch?v=4fOWQfzWHbc", "Video")</f>
        <v/>
      </c>
      <c r="B396" t="inlineStr">
        <is>
          <t>5:09</t>
        </is>
      </c>
      <c r="C396" t="inlineStr">
        <is>
          <t>we've figured out
how to make this not break.</t>
        </is>
      </c>
      <c r="D396">
        <f>HYPERLINK("https://www.youtube.com/watch?v=4fOWQfzWHbc&amp;t=309s", "Go to time")</f>
        <v/>
      </c>
    </row>
    <row r="397">
      <c r="A397">
        <f>HYPERLINK("https://www.youtube.com/watch?v=NO_XHEBJXOY", "Video")</f>
        <v/>
      </c>
      <c r="B397" t="inlineStr">
        <is>
          <t>0:30</t>
        </is>
      </c>
      <c r="C397" t="inlineStr">
        <is>
          <t>because they’ve somehow figured out 
how to grow happily</t>
        </is>
      </c>
      <c r="D397">
        <f>HYPERLINK("https://www.youtube.com/watch?v=NO_XHEBJXOY&amp;t=30s", "Go to time")</f>
        <v/>
      </c>
    </row>
    <row r="398">
      <c r="A398">
        <f>HYPERLINK("https://www.youtube.com/watch?v=P7vnspDNx7g", "Video")</f>
        <v/>
      </c>
      <c r="B398" t="inlineStr">
        <is>
          <t>10:50</t>
        </is>
      </c>
      <c r="C398" t="inlineStr">
        <is>
          <t>until our brain has figured out
which taste it's experiencing.</t>
        </is>
      </c>
      <c r="D398">
        <f>HYPERLINK("https://www.youtube.com/watch?v=P7vnspDNx7g&amp;t=650s", "Go to time")</f>
        <v/>
      </c>
    </row>
    <row r="399">
      <c r="A399">
        <f>HYPERLINK("https://www.youtube.com/watch?v=a3zPgyvCiJI", "Video")</f>
        <v/>
      </c>
      <c r="B399" t="inlineStr">
        <is>
          <t>8:12</t>
        </is>
      </c>
      <c r="C399" t="inlineStr">
        <is>
          <t>You know, I know some adults who still
haven't figured that out yet,</t>
        </is>
      </c>
      <c r="D399">
        <f>HYPERLINK("https://www.youtube.com/watch?v=a3zPgyvCiJI&amp;t=492s", "Go to time")</f>
        <v/>
      </c>
    </row>
    <row r="400">
      <c r="A400">
        <f>HYPERLINK("https://www.youtube.com/watch?v=tS2aI-c3Q8A", "Video")</f>
        <v/>
      </c>
      <c r="B400" t="inlineStr">
        <is>
          <t>1:41</t>
        </is>
      </c>
      <c r="C400" t="inlineStr">
        <is>
          <t>and figured out what made it tick.</t>
        </is>
      </c>
      <c r="D400">
        <f>HYPERLINK("https://www.youtube.com/watch?v=tS2aI-c3Q8A&amp;t=101s", "Go to time")</f>
        <v/>
      </c>
    </row>
    <row r="401">
      <c r="A401">
        <f>HYPERLINK("https://www.youtube.com/watch?v=CBSkV8sgUQ0", "Video")</f>
        <v/>
      </c>
      <c r="B401" t="inlineStr">
        <is>
          <t>10:49</t>
        </is>
      </c>
      <c r="C401" t="inlineStr">
        <is>
          <t>um one thing i had not figured out since</t>
        </is>
      </c>
      <c r="D401">
        <f>HYPERLINK("https://www.youtube.com/watch?v=CBSkV8sgUQ0&amp;t=649s", "Go to time")</f>
        <v/>
      </c>
    </row>
    <row r="402">
      <c r="A402">
        <f>HYPERLINK("https://www.youtube.com/watch?v=DJGreSgaOTc", "Video")</f>
        <v/>
      </c>
      <c r="B402" t="inlineStr">
        <is>
          <t>12:41</t>
        </is>
      </c>
      <c r="C402" t="inlineStr">
        <is>
          <t>some distributor has figured out
a way to make a lot more money.</t>
        </is>
      </c>
      <c r="D402">
        <f>HYPERLINK("https://www.youtube.com/watch?v=DJGreSgaOTc&amp;t=761s", "Go to time")</f>
        <v/>
      </c>
    </row>
    <row r="403">
      <c r="A403">
        <f>HYPERLINK("https://www.youtube.com/watch?v=oNBvC25bxQU", "Video")</f>
        <v/>
      </c>
      <c r="B403" t="inlineStr">
        <is>
          <t>6:31</t>
        </is>
      </c>
      <c r="C403" t="inlineStr">
        <is>
          <t>and what we have not only survived
but figured out how to thrive through.</t>
        </is>
      </c>
      <c r="D403">
        <f>HYPERLINK("https://www.youtube.com/watch?v=oNBvC25bxQU&amp;t=391s", "Go to time")</f>
        <v/>
      </c>
    </row>
    <row r="404">
      <c r="A404">
        <f>HYPERLINK("https://www.youtube.com/watch?v=E6VpcV23mi8", "Video")</f>
        <v/>
      </c>
      <c r="B404" t="inlineStr">
        <is>
          <t>5:13</t>
        </is>
      </c>
      <c r="C404" t="inlineStr">
        <is>
          <t>because he's figured out a way
to turn tax preparation from a chore</t>
        </is>
      </c>
      <c r="D404">
        <f>HYPERLINK("https://www.youtube.com/watch?v=E6VpcV23mi8&amp;t=313s", "Go to time")</f>
        <v/>
      </c>
    </row>
    <row r="405">
      <c r="A405">
        <f>HYPERLINK("https://www.youtube.com/watch?v=K926HAKRFvw", "Video")</f>
        <v/>
      </c>
      <c r="B405" t="inlineStr">
        <is>
          <t>6:18</t>
        </is>
      </c>
      <c r="C405" t="inlineStr">
        <is>
          <t>So we basically figured out
which bones are important for us</t>
        </is>
      </c>
      <c r="D405">
        <f>HYPERLINK("https://www.youtube.com/watch?v=K926HAKRFvw&amp;t=378s", "Go to time")</f>
        <v/>
      </c>
    </row>
    <row r="406">
      <c r="A406">
        <f>HYPERLINK("https://www.youtube.com/watch?v=mhEYvrFOP88", "Video")</f>
        <v/>
      </c>
      <c r="B406" t="inlineStr">
        <is>
          <t>3:11</t>
        </is>
      </c>
      <c r="C406" t="inlineStr">
        <is>
          <t>From this image, my team and I
figured out a very clever way</t>
        </is>
      </c>
      <c r="D406">
        <f>HYPERLINK("https://www.youtube.com/watch?v=mhEYvrFOP88&amp;t=191s", "Go to time")</f>
        <v/>
      </c>
    </row>
    <row r="407">
      <c r="A407">
        <f>HYPERLINK("https://www.youtube.com/watch?v=6cL5Nud8d7w", "Video")</f>
        <v/>
      </c>
      <c r="B407" t="inlineStr">
        <is>
          <t>1:03</t>
        </is>
      </c>
      <c r="C407" t="inlineStr">
        <is>
          <t>and I'd like to share
what I think I've figured out.</t>
        </is>
      </c>
      <c r="D407">
        <f>HYPERLINK("https://www.youtube.com/watch?v=6cL5Nud8d7w&amp;t=63s", "Go to time")</f>
        <v/>
      </c>
    </row>
    <row r="408">
      <c r="A408">
        <f>HYPERLINK("https://www.youtube.com/watch?v=ORthzIOEf30", "Video")</f>
        <v/>
      </c>
      <c r="B408" t="inlineStr">
        <is>
          <t>14:21</t>
        </is>
      </c>
      <c r="C408" t="inlineStr">
        <is>
          <t>figured out what was going on,</t>
        </is>
      </c>
      <c r="D408">
        <f>HYPERLINK("https://www.youtube.com/watch?v=ORthzIOEf30&amp;t=861s", "Go to time")</f>
        <v/>
      </c>
    </row>
    <row r="409">
      <c r="A409">
        <f>HYPERLINK("https://www.youtube.com/watch?v=AI7M-JTC6_w", "Video")</f>
        <v/>
      </c>
      <c r="B409" t="inlineStr">
        <is>
          <t>9:07</t>
        </is>
      </c>
      <c r="C409" t="inlineStr">
        <is>
          <t>But of course, we are not even close
to what nature figured out</t>
        </is>
      </c>
      <c r="D409">
        <f>HYPERLINK("https://www.youtube.com/watch?v=AI7M-JTC6_w&amp;t=547s", "Go to time")</f>
        <v/>
      </c>
    </row>
    <row r="410">
      <c r="A410">
        <f>HYPERLINK("https://www.youtube.com/watch?v=LUaaGfCCfPE", "Video")</f>
        <v/>
      </c>
      <c r="B410" t="inlineStr">
        <is>
          <t>5:50</t>
        </is>
      </c>
      <c r="C410" t="inlineStr">
        <is>
          <t>because we hadn't yet figured out
how to produce seeds ourselves.</t>
        </is>
      </c>
      <c r="D410">
        <f>HYPERLINK("https://www.youtube.com/watch?v=LUaaGfCCfPE&amp;t=350s", "Go to time")</f>
        <v/>
      </c>
    </row>
    <row r="411">
      <c r="A411">
        <f>HYPERLINK("https://www.youtube.com/watch?v=srhCnPUmJDI", "Video")</f>
        <v/>
      </c>
      <c r="B411" t="inlineStr">
        <is>
          <t>8:36</t>
        </is>
      </c>
      <c r="C411" t="inlineStr">
        <is>
          <t>that point to not that we
figured everything out,</t>
        </is>
      </c>
      <c r="D411">
        <f>HYPERLINK("https://www.youtube.com/watch?v=srhCnPUmJDI&amp;t=516s", "Go to time")</f>
        <v/>
      </c>
    </row>
    <row r="412">
      <c r="A412">
        <f>HYPERLINK("https://www.youtube.com/watch?v=bGUVQaBdxKw", "Video")</f>
        <v/>
      </c>
      <c r="B412" t="inlineStr">
        <is>
          <t>1:58</t>
        </is>
      </c>
      <c r="C412" t="inlineStr">
        <is>
          <t>most policymakers haven't figured out
these changes to violence today.</t>
        </is>
      </c>
      <c r="D412">
        <f>HYPERLINK("https://www.youtube.com/watch?v=bGUVQaBdxKw&amp;t=118s", "Go to time")</f>
        <v/>
      </c>
    </row>
    <row r="413">
      <c r="A413">
        <f>HYPERLINK("https://www.youtube.com/watch?v=oIAQcvewgTg", "Video")</f>
        <v/>
      </c>
      <c r="B413" t="inlineStr">
        <is>
          <t>4:02</t>
        </is>
      </c>
      <c r="C413" t="inlineStr">
        <is>
          <t>But thankfully, we figured out</t>
        </is>
      </c>
      <c r="D413">
        <f>HYPERLINK("https://www.youtube.com/watch?v=oIAQcvewgTg&amp;t=242s", "Go to time")</f>
        <v/>
      </c>
    </row>
    <row r="414">
      <c r="A414">
        <f>HYPERLINK("https://www.youtube.com/watch?v=oIAQcvewgTg", "Video")</f>
        <v/>
      </c>
      <c r="B414" t="inlineStr">
        <is>
          <t>6:00</t>
        </is>
      </c>
      <c r="C414" t="inlineStr">
        <is>
          <t>she figured out, how could
we take thousands of us</t>
        </is>
      </c>
      <c r="D414">
        <f>HYPERLINK("https://www.youtube.com/watch?v=oIAQcvewgTg&amp;t=360s", "Go to time")</f>
        <v/>
      </c>
    </row>
    <row r="415">
      <c r="A415">
        <f>HYPERLINK("https://www.youtube.com/watch?v=oIAQcvewgTg", "Video")</f>
        <v/>
      </c>
      <c r="B415" t="inlineStr">
        <is>
          <t>10:07</t>
        </is>
      </c>
      <c r="C415" t="inlineStr">
        <is>
          <t>We figured out that if we could
get about 1,000 of us</t>
        </is>
      </c>
      <c r="D415">
        <f>HYPERLINK("https://www.youtube.com/watch?v=oIAQcvewgTg&amp;t=607s", "Go to time")</f>
        <v/>
      </c>
    </row>
    <row r="416">
      <c r="A416">
        <f>HYPERLINK("https://www.youtube.com/watch?v=8kjN1PnEGhA", "Video")</f>
        <v/>
      </c>
      <c r="B416" t="inlineStr">
        <is>
          <t>3:07</t>
        </is>
      </c>
      <c r="C416" t="inlineStr">
        <is>
          <t>As a three-year-old child,
I quickly figured out</t>
        </is>
      </c>
      <c r="D416">
        <f>HYPERLINK("https://www.youtube.com/watch?v=8kjN1PnEGhA&amp;t=187s", "Go to time")</f>
        <v/>
      </c>
    </row>
    <row r="417">
      <c r="A417">
        <f>HYPERLINK("https://www.youtube.com/watch?v=8kjN1PnEGhA", "Video")</f>
        <v/>
      </c>
      <c r="B417" t="inlineStr">
        <is>
          <t>7:49</t>
        </is>
      </c>
      <c r="C417" t="inlineStr">
        <is>
          <t>and think we've got it all figured out
when it comes to transracial adoption.</t>
        </is>
      </c>
      <c r="D417">
        <f>HYPERLINK("https://www.youtube.com/watch?v=8kjN1PnEGhA&amp;t=469s", "Go to time")</f>
        <v/>
      </c>
    </row>
    <row r="418">
      <c r="A418">
        <f>HYPERLINK("https://www.youtube.com/watch?v=gbDraZi7F_4", "Video")</f>
        <v/>
      </c>
      <c r="B418" t="inlineStr">
        <is>
          <t>5:07</t>
        </is>
      </c>
      <c r="C418" t="inlineStr">
        <is>
          <t>But once I figured out that fear
was not put in me to cripple me,</t>
        </is>
      </c>
      <c r="D418">
        <f>HYPERLINK("https://www.youtube.com/watch?v=gbDraZi7F_4&amp;t=307s", "Go to time")</f>
        <v/>
      </c>
    </row>
    <row r="419">
      <c r="A419">
        <f>HYPERLINK("https://www.youtube.com/watch?v=gbDraZi7F_4", "Video")</f>
        <v/>
      </c>
      <c r="B419" t="inlineStr">
        <is>
          <t>5:13</t>
        </is>
      </c>
      <c r="C419" t="inlineStr">
        <is>
          <t>and once I figured out
how to use that fear,</t>
        </is>
      </c>
      <c r="D419">
        <f>HYPERLINK("https://www.youtube.com/watch?v=gbDraZi7F_4&amp;t=313s", "Go to time")</f>
        <v/>
      </c>
    </row>
    <row r="420">
      <c r="A420">
        <f>HYPERLINK("https://www.youtube.com/watch?v=rfA1ThekjGM", "Video")</f>
        <v/>
      </c>
      <c r="B420" t="inlineStr">
        <is>
          <t>5:38</t>
        </is>
      </c>
      <c r="C420" t="inlineStr">
        <is>
          <t>And obviously I'm not here to argue
that China has it all figured out.</t>
        </is>
      </c>
      <c r="D420">
        <f>HYPERLINK("https://www.youtube.com/watch?v=rfA1ThekjGM&amp;t=338s", "Go to time")</f>
        <v/>
      </c>
    </row>
    <row r="421">
      <c r="A421">
        <f>HYPERLINK("https://www.youtube.com/watch?v=Rr7iEH3eeQo", "Video")</f>
        <v/>
      </c>
      <c r="B421" t="inlineStr">
        <is>
          <t>8:47</t>
        </is>
      </c>
      <c r="C421" t="inlineStr">
        <is>
          <t>I'm sure you've already
figured this out --</t>
        </is>
      </c>
      <c r="D421">
        <f>HYPERLINK("https://www.youtube.com/watch?v=Rr7iEH3eeQo&amp;t=527s", "Go to time")</f>
        <v/>
      </c>
    </row>
    <row r="422">
      <c r="A422">
        <f>HYPERLINK("https://www.youtube.com/watch?v=c8WMM_PUOj0", "Video")</f>
        <v/>
      </c>
      <c r="B422" t="inlineStr">
        <is>
          <t>0:58</t>
        </is>
      </c>
      <c r="C422" t="inlineStr">
        <is>
          <t>Well, the scientists at NASA actually
figured out a way to do this.</t>
        </is>
      </c>
      <c r="D422">
        <f>HYPERLINK("https://www.youtube.com/watch?v=c8WMM_PUOj0&amp;t=58s", "Go to time")</f>
        <v/>
      </c>
    </row>
    <row r="423">
      <c r="A423">
        <f>HYPERLINK("https://www.youtube.com/watch?v=uEztHu4NHrs", "Video")</f>
        <v/>
      </c>
      <c r="B423" t="inlineStr">
        <is>
          <t>5:13</t>
        </is>
      </c>
      <c r="C423" t="inlineStr">
        <is>
          <t>And I figured we'd need about a trillion
calculations per second to do AGI.</t>
        </is>
      </c>
      <c r="D423">
        <f>HYPERLINK("https://www.youtube.com/watch?v=uEztHu4NHrs&amp;t=313s", "Go to time")</f>
        <v/>
      </c>
    </row>
    <row r="424">
      <c r="A424">
        <f>HYPERLINK("https://www.youtube.com/watch?v=jTVWtrMleI0", "Video")</f>
        <v/>
      </c>
      <c r="B424" t="inlineStr">
        <is>
          <t>2:32</t>
        </is>
      </c>
      <c r="C424" t="inlineStr">
        <is>
          <t>And so Daddy and Mama figured out
he needed a place to go,</t>
        </is>
      </c>
      <c r="D424">
        <f>HYPERLINK("https://www.youtube.com/watch?v=jTVWtrMleI0&amp;t=152s", "Go to time")</f>
        <v/>
      </c>
    </row>
    <row r="425">
      <c r="A425">
        <f>HYPERLINK("https://www.youtube.com/watch?v=oyjIqtEVVB0", "Video")</f>
        <v/>
      </c>
      <c r="B425" t="inlineStr">
        <is>
          <t>21:13</t>
        </is>
      </c>
      <c r="C425" t="inlineStr">
        <is>
          <t>figured out or got round to yet so it</t>
        </is>
      </c>
      <c r="D425">
        <f>HYPERLINK("https://www.youtube.com/watch?v=oyjIqtEVVB0&amp;t=1273s", "Go to time")</f>
        <v/>
      </c>
    </row>
    <row r="426">
      <c r="A426">
        <f>HYPERLINK("https://www.youtube.com/watch?v=IStsehNAOL8", "Video")</f>
        <v/>
      </c>
      <c r="B426" t="inlineStr">
        <is>
          <t>23:55</t>
        </is>
      </c>
      <c r="C426" t="inlineStr">
        <is>
          <t>that have it all figured out
and perfect lives."</t>
        </is>
      </c>
      <c r="D426">
        <f>HYPERLINK("https://www.youtube.com/watch?v=IStsehNAOL8&amp;t=1435s", "Go to time")</f>
        <v/>
      </c>
    </row>
    <row r="427">
      <c r="A427">
        <f>HYPERLINK("https://www.youtube.com/watch?v=3wxBTEo8-T8", "Video")</f>
        <v/>
      </c>
      <c r="B427" t="inlineStr">
        <is>
          <t>0:42</t>
        </is>
      </c>
      <c r="C427" t="inlineStr">
        <is>
          <t>Cord finally figured out what was going on</t>
        </is>
      </c>
      <c r="D427">
        <f>HYPERLINK("https://www.youtube.com/watch?v=3wxBTEo8-T8&amp;t=42s", "Go to time")</f>
        <v/>
      </c>
    </row>
    <row r="428">
      <c r="A428">
        <f>HYPERLINK("https://www.youtube.com/watch?v=GRgqbsP_-uw", "Video")</f>
        <v/>
      </c>
      <c r="B428" t="inlineStr">
        <is>
          <t>11:22</t>
        </is>
      </c>
      <c r="C428" t="inlineStr">
        <is>
          <t>I’m just getting started
haven’t figured out the journey yet</t>
        </is>
      </c>
      <c r="D428">
        <f>HYPERLINK("https://www.youtube.com/watch?v=GRgqbsP_-uw&amp;t=682s", "Go to time")</f>
        <v/>
      </c>
    </row>
    <row r="429">
      <c r="A429">
        <f>HYPERLINK("https://www.youtube.com/watch?v=zIwLWfaAg-8", "Video")</f>
        <v/>
      </c>
      <c r="B429" t="inlineStr">
        <is>
          <t>31:23</t>
        </is>
      </c>
      <c r="C429" t="inlineStr">
        <is>
          <t>before you finally
figured out how to do it,</t>
        </is>
      </c>
      <c r="D429">
        <f>HYPERLINK("https://www.youtube.com/watch?v=zIwLWfaAg-8&amp;t=1883s", "Go to time")</f>
        <v/>
      </c>
    </row>
    <row r="430">
      <c r="A430">
        <f>HYPERLINK("https://www.youtube.com/watch?v=IBf9pXOmpFw", "Video")</f>
        <v/>
      </c>
      <c r="B430" t="inlineStr">
        <is>
          <t>1:09</t>
        </is>
      </c>
      <c r="C430" t="inlineStr">
        <is>
          <t>Nicolas-Jacques Conté figured out a method
of grinding the graphite,</t>
        </is>
      </c>
      <c r="D430">
        <f>HYPERLINK("https://www.youtube.com/watch?v=IBf9pXOmpFw&amp;t=69s", "Go to time")</f>
        <v/>
      </c>
    </row>
    <row r="431">
      <c r="A431">
        <f>HYPERLINK("https://www.youtube.com/watch?v=IBf9pXOmpFw", "Video")</f>
        <v/>
      </c>
      <c r="B431" t="inlineStr">
        <is>
          <t>2:17</t>
        </is>
      </c>
      <c r="C431" t="inlineStr">
        <is>
          <t>And they figured out
it was easier and less wasteful</t>
        </is>
      </c>
      <c r="D431">
        <f>HYPERLINK("https://www.youtube.com/watch?v=IBf9pXOmpFw&amp;t=137s", "Go to time")</f>
        <v/>
      </c>
    </row>
    <row r="432">
      <c r="A432">
        <f>HYPERLINK("https://www.youtube.com/watch?v=SGTMSV8QUrs", "Video")</f>
        <v/>
      </c>
      <c r="B432" t="inlineStr">
        <is>
          <t>7:57</t>
        </is>
      </c>
      <c r="C432" t="inlineStr">
        <is>
          <t>And we figured it out together.</t>
        </is>
      </c>
      <c r="D432">
        <f>HYPERLINK("https://www.youtube.com/watch?v=SGTMSV8QUrs&amp;t=477s", "Go to time")</f>
        <v/>
      </c>
    </row>
    <row r="433">
      <c r="A433">
        <f>HYPERLINK("https://www.youtube.com/watch?v=zamvnyBB-SU", "Video")</f>
        <v/>
      </c>
      <c r="B433" t="inlineStr">
        <is>
          <t>3:10</t>
        </is>
      </c>
      <c r="C433" t="inlineStr">
        <is>
          <t>We figured out how to make insulin.</t>
        </is>
      </c>
      <c r="D433">
        <f>HYPERLINK("https://www.youtube.com/watch?v=zamvnyBB-SU&amp;t=190s", "Go to time")</f>
        <v/>
      </c>
    </row>
    <row r="434">
      <c r="A434">
        <f>HYPERLINK("https://www.youtube.com/watch?v=RsXLT2z3X8g", "Video")</f>
        <v/>
      </c>
      <c r="B434" t="inlineStr">
        <is>
          <t>7:26</t>
        </is>
      </c>
      <c r="C434" t="inlineStr">
        <is>
          <t>finally figured out the bee recipe.</t>
        </is>
      </c>
      <c r="D434">
        <f>HYPERLINK("https://www.youtube.com/watch?v=RsXLT2z3X8g&amp;t=446s", "Go to time")</f>
        <v/>
      </c>
    </row>
    <row r="435">
      <c r="A435">
        <f>HYPERLINK("https://www.youtube.com/watch?v=RsXLT2z3X8g", "Video")</f>
        <v/>
      </c>
      <c r="B435" t="inlineStr">
        <is>
          <t>8:29</t>
        </is>
      </c>
      <c r="C435" t="inlineStr">
        <is>
          <t>We even figured out how to extend
our plants' lifespan.</t>
        </is>
      </c>
      <c r="D435">
        <f>HYPERLINK("https://www.youtube.com/watch?v=RsXLT2z3X8g&amp;t=509s", "Go to time")</f>
        <v/>
      </c>
    </row>
    <row r="436">
      <c r="A436">
        <f>HYPERLINK("https://www.youtube.com/watch?v=F2XPF6rQ6fs", "Video")</f>
        <v/>
      </c>
      <c r="B436" t="inlineStr">
        <is>
          <t>2:41</t>
        </is>
      </c>
      <c r="C436" t="inlineStr">
        <is>
          <t>And yes, Jeff figured out
how to program the solution,</t>
        </is>
      </c>
      <c r="D436">
        <f>HYPERLINK("https://www.youtube.com/watch?v=F2XPF6rQ6fs&amp;t=161s", "Go to time")</f>
        <v/>
      </c>
    </row>
    <row r="437">
      <c r="A437">
        <f>HYPERLINK("https://www.youtube.com/watch?v=w7DohVZS5Yo", "Video")</f>
        <v/>
      </c>
      <c r="B437" t="inlineStr">
        <is>
          <t>33:40</t>
        </is>
      </c>
      <c r="C437" t="inlineStr">
        <is>
          <t>important because we already figured out</t>
        </is>
      </c>
      <c r="D437">
        <f>HYPERLINK("https://www.youtube.com/watch?v=w7DohVZS5Yo&amp;t=2020s", "Go to time")</f>
        <v/>
      </c>
    </row>
    <row r="438">
      <c r="A438">
        <f>HYPERLINK("https://www.youtube.com/watch?v=IkeuKPZxEhM", "Video")</f>
        <v/>
      </c>
      <c r="B438" t="inlineStr">
        <is>
          <t>6:54</t>
        </is>
      </c>
      <c r="C438" t="inlineStr">
        <is>
          <t>I used to think dying people
had it all figured out, though.</t>
        </is>
      </c>
      <c r="D438">
        <f>HYPERLINK("https://www.youtube.com/watch?v=IkeuKPZxEhM&amp;t=414s", "Go to time")</f>
        <v/>
      </c>
    </row>
    <row r="439">
      <c r="A439">
        <f>HYPERLINK("https://www.youtube.com/watch?v=L7X17aash2s", "Video")</f>
        <v/>
      </c>
      <c r="B439" t="inlineStr">
        <is>
          <t>12:41</t>
        </is>
      </c>
      <c r="C439" t="inlineStr">
        <is>
          <t>that figured out
the laws of planetary motion.</t>
        </is>
      </c>
      <c r="D439">
        <f>HYPERLINK("https://www.youtube.com/watch?v=L7X17aash2s&amp;t=761s", "Go to time")</f>
        <v/>
      </c>
    </row>
    <row r="440">
      <c r="A440">
        <f>HYPERLINK("https://www.youtube.com/watch?v=iMBJrvEwv8s", "Video")</f>
        <v/>
      </c>
      <c r="B440" t="inlineStr">
        <is>
          <t>0:36</t>
        </is>
      </c>
      <c r="C440" t="inlineStr">
        <is>
          <t>So I'm here to tell you
I figured out what to do about it.</t>
        </is>
      </c>
      <c r="D440">
        <f>HYPERLINK("https://www.youtube.com/watch?v=iMBJrvEwv8s&amp;t=36s", "Go to time")</f>
        <v/>
      </c>
    </row>
    <row r="441">
      <c r="A441">
        <f>HYPERLINK("https://www.youtube.com/watch?v=Swj-8DrVT2M", "Video")</f>
        <v/>
      </c>
      <c r="B441" t="inlineStr">
        <is>
          <t>16:15</t>
        </is>
      </c>
      <c r="C441" t="inlineStr">
        <is>
          <t>And just because it hasn't been
figured out yet doesn't mean you won't.</t>
        </is>
      </c>
      <c r="D441">
        <f>HYPERLINK("https://www.youtube.com/watch?v=Swj-8DrVT2M&amp;t=975s", "Go to time")</f>
        <v/>
      </c>
    </row>
    <row r="442">
      <c r="A442">
        <f>HYPERLINK("https://www.youtube.com/watch?v=8jPQjjsBbIc", "Video")</f>
        <v/>
      </c>
      <c r="B442" t="inlineStr">
        <is>
          <t>1:31</t>
        </is>
      </c>
      <c r="C442" t="inlineStr">
        <is>
          <t>so I figured, under the circumstances,
I was coming out even.</t>
        </is>
      </c>
      <c r="D442">
        <f>HYPERLINK("https://www.youtube.com/watch?v=8jPQjjsBbIc&amp;t=91s", "Go to time")</f>
        <v/>
      </c>
    </row>
    <row r="443">
      <c r="A443">
        <f>HYPERLINK("https://www.youtube.com/watch?v=8jPQjjsBbIc", "Video")</f>
        <v/>
      </c>
      <c r="B443" t="inlineStr">
        <is>
          <t>7:46</t>
        </is>
      </c>
      <c r="C443" t="inlineStr">
        <is>
          <t>We haven't figured out
the underlying mechanisms well enough.</t>
        </is>
      </c>
      <c r="D443">
        <f>HYPERLINK("https://www.youtube.com/watch?v=8jPQjjsBbIc&amp;t=466s", "Go to time")</f>
        <v/>
      </c>
    </row>
    <row r="444">
      <c r="A444">
        <f>HYPERLINK("https://www.youtube.com/watch?v=oBdzOIzwtng", "Video")</f>
        <v/>
      </c>
      <c r="B444" t="inlineStr">
        <is>
          <t>10:35</t>
        </is>
      </c>
      <c r="C444" t="inlineStr">
        <is>
          <t>and one of my students
has figured out a way</t>
        </is>
      </c>
      <c r="D444">
        <f>HYPERLINK("https://www.youtube.com/watch?v=oBdzOIzwtng&amp;t=635s", "Go to time")</f>
        <v/>
      </c>
    </row>
    <row r="445">
      <c r="A445">
        <f>HYPERLINK("https://www.youtube.com/watch?v=TST0CsV8LHI", "Video")</f>
        <v/>
      </c>
      <c r="B445" t="inlineStr">
        <is>
          <t>1:56</t>
        </is>
      </c>
      <c r="C445" t="inlineStr">
        <is>
          <t>and as an astronomer, I figured
I could start us out nice and literally,</t>
        </is>
      </c>
      <c r="D445">
        <f>HYPERLINK("https://www.youtube.com/watch?v=TST0CsV8LHI&amp;t=116s", "Go to time")</f>
        <v/>
      </c>
    </row>
    <row r="446">
      <c r="A446">
        <f>HYPERLINK("https://www.youtube.com/watch?v=Tob_DDLXImM", "Video")</f>
        <v/>
      </c>
      <c r="B446" t="inlineStr">
        <is>
          <t>3:14</t>
        </is>
      </c>
      <c r="C446" t="inlineStr">
        <is>
          <t>hat and figured out what is stress, how</t>
        </is>
      </c>
      <c r="D446">
        <f>HYPERLINK("https://www.youtube.com/watch?v=Tob_DDLXImM&amp;t=194s", "Go to time")</f>
        <v/>
      </c>
    </row>
    <row r="447">
      <c r="A447">
        <f>HYPERLINK("https://www.youtube.com/watch?v=MG9oqntiJKg", "Video")</f>
        <v/>
      </c>
      <c r="B447" t="inlineStr">
        <is>
          <t>2:20</t>
        </is>
      </c>
      <c r="C447" t="inlineStr">
        <is>
          <t>[was] that we had
figured out the paradigm,</t>
        </is>
      </c>
      <c r="D447">
        <f>HYPERLINK("https://www.youtube.com/watch?v=MG9oqntiJKg&amp;t=140s", "Go to time")</f>
        <v/>
      </c>
    </row>
    <row r="448">
      <c r="A448">
        <f>HYPERLINK("https://www.youtube.com/watch?v=1tcqfWki-hw", "Video")</f>
        <v/>
      </c>
      <c r="B448" t="inlineStr">
        <is>
          <t>2:37</t>
        </is>
      </c>
      <c r="C448" t="inlineStr">
        <is>
          <t>Now, we figured out to solve
the stampede problem,</t>
        </is>
      </c>
      <c r="D448">
        <f>HYPERLINK("https://www.youtube.com/watch?v=1tcqfWki-hw&amp;t=157s", "Go to time")</f>
        <v/>
      </c>
    </row>
    <row r="449">
      <c r="A449">
        <f>HYPERLINK("https://www.youtube.com/watch?v=1tcqfWki-hw", "Video")</f>
        <v/>
      </c>
      <c r="B449" t="inlineStr">
        <is>
          <t>3:00</t>
        </is>
      </c>
      <c r="C449" t="inlineStr">
        <is>
          <t>We figured out that it would
be too expensive and impractical</t>
        </is>
      </c>
      <c r="D449">
        <f>HYPERLINK("https://www.youtube.com/watch?v=1tcqfWki-hw&amp;t=180s", "Go to time")</f>
        <v/>
      </c>
    </row>
    <row r="450">
      <c r="A450">
        <f>HYPERLINK("https://www.youtube.com/watch?v=Vrui-OctNEk", "Video")</f>
        <v/>
      </c>
      <c r="B450" t="inlineStr">
        <is>
          <t>12:24</t>
        </is>
      </c>
      <c r="C450" t="inlineStr">
        <is>
          <t>We figured out how to be resourceful
with everything that we had</t>
        </is>
      </c>
      <c r="D450">
        <f>HYPERLINK("https://www.youtube.com/watch?v=Vrui-OctNEk&amp;t=744s", "Go to time")</f>
        <v/>
      </c>
    </row>
    <row r="451">
      <c r="A451">
        <f>HYPERLINK("https://www.youtube.com/watch?v=Vrui-OctNEk", "Video")</f>
        <v/>
      </c>
      <c r="B451" t="inlineStr">
        <is>
          <t>13:48</t>
        </is>
      </c>
      <c r="C451" t="inlineStr">
        <is>
          <t>and people figured out
all sorts of ways to farm</t>
        </is>
      </c>
      <c r="D451">
        <f>HYPERLINK("https://www.youtube.com/watch?v=Vrui-OctNEk&amp;t=828s", "Go to time")</f>
        <v/>
      </c>
    </row>
    <row r="452">
      <c r="A452">
        <f>HYPERLINK("https://www.youtube.com/watch?v=Cz6pXdA4fxQ", "Video")</f>
        <v/>
      </c>
      <c r="B452" t="inlineStr">
        <is>
          <t>6:30</t>
        </is>
      </c>
      <c r="C452" t="inlineStr">
        <is>
          <t>And when I figured out
that we don't have a framework</t>
        </is>
      </c>
      <c r="D452">
        <f>HYPERLINK("https://www.youtube.com/watch?v=Cz6pXdA4fxQ&amp;t=390s", "Go to time")</f>
        <v/>
      </c>
    </row>
    <row r="453">
      <c r="A453">
        <f>HYPERLINK("https://www.youtube.com/watch?v=OhCzX0iLnOc", "Video")</f>
        <v/>
      </c>
      <c r="B453" t="inlineStr">
        <is>
          <t>3:20</t>
        </is>
      </c>
      <c r="C453" t="inlineStr">
        <is>
          <t>and then figured out how to use them
to get past all these obstacles.</t>
        </is>
      </c>
      <c r="D453">
        <f>HYPERLINK("https://www.youtube.com/watch?v=OhCzX0iLnOc&amp;t=200s", "Go to time")</f>
        <v/>
      </c>
    </row>
    <row r="454">
      <c r="A454">
        <f>HYPERLINK("https://www.youtube.com/watch?v=Fc1yN6uxZfQ", "Video")</f>
        <v/>
      </c>
      <c r="B454" t="inlineStr">
        <is>
          <t>17:03</t>
        </is>
      </c>
      <c r="C454" t="inlineStr">
        <is>
          <t>They figured out
how to use drones in Rwanda.</t>
        </is>
      </c>
      <c r="D454">
        <f>HYPERLINK("https://www.youtube.com/watch?v=Fc1yN6uxZfQ&amp;t=1023s", "Go to time")</f>
        <v/>
      </c>
    </row>
    <row r="455">
      <c r="A455">
        <f>HYPERLINK("https://www.youtube.com/watch?v=Uq1idqpX9-A", "Video")</f>
        <v/>
      </c>
      <c r="B455" t="inlineStr">
        <is>
          <t>3:18</t>
        </is>
      </c>
      <c r="C455" t="inlineStr">
        <is>
          <t>I hadn't quite figured out
how to develop my own persona yet,</t>
        </is>
      </c>
      <c r="D455">
        <f>HYPERLINK("https://www.youtube.com/watch?v=Uq1idqpX9-A&amp;t=198s", "Go to time")</f>
        <v/>
      </c>
    </row>
    <row r="456">
      <c r="A456">
        <f>HYPERLINK("https://www.youtube.com/watch?v=gJjLdnycuyU", "Video")</f>
        <v/>
      </c>
      <c r="B456" t="inlineStr">
        <is>
          <t>18:11</t>
        </is>
      </c>
      <c r="C456" t="inlineStr">
        <is>
          <t>before I figured out that I am trans
and I want to transition.</t>
        </is>
      </c>
      <c r="D456">
        <f>HYPERLINK("https://www.youtube.com/watch?v=gJjLdnycuyU&amp;t=1091s", "Go to time")</f>
        <v/>
      </c>
    </row>
    <row r="457">
      <c r="A457">
        <f>HYPERLINK("https://www.youtube.com/watch?v=T00TZkOMLZc", "Video")</f>
        <v/>
      </c>
      <c r="B457" t="inlineStr">
        <is>
          <t>23:47</t>
        </is>
      </c>
      <c r="C457" t="inlineStr">
        <is>
          <t>really they've really figured this out</t>
        </is>
      </c>
      <c r="D457">
        <f>HYPERLINK("https://www.youtube.com/watch?v=T00TZkOMLZc&amp;t=1427s", "Go to time")</f>
        <v/>
      </c>
    </row>
    <row r="458">
      <c r="A458">
        <f>HYPERLINK("https://www.youtube.com/watch?v=ydKcaIE6O1k", "Video")</f>
        <v/>
      </c>
      <c r="B458" t="inlineStr">
        <is>
          <t>4:42</t>
        </is>
      </c>
      <c r="C458" t="inlineStr">
        <is>
          <t>that we could have figured
this all out decades ago.</t>
        </is>
      </c>
      <c r="D458">
        <f>HYPERLINK("https://www.youtube.com/watch?v=ydKcaIE6O1k&amp;t=282s", "Go to time")</f>
        <v/>
      </c>
    </row>
    <row r="459">
      <c r="A459">
        <f>HYPERLINK("https://www.youtube.com/watch?v=0_M_syPuFos", "Video")</f>
        <v/>
      </c>
      <c r="B459" t="inlineStr">
        <is>
          <t>4:32</t>
        </is>
      </c>
      <c r="C459" t="inlineStr">
        <is>
          <t>which, it figured out
in this game called Breakout,</t>
        </is>
      </c>
      <c r="D459">
        <f>HYPERLINK("https://www.youtube.com/watch?v=0_M_syPuFos&amp;t=272s", "Go to time")</f>
        <v/>
      </c>
    </row>
    <row r="460">
      <c r="A460">
        <f>HYPERLINK("https://www.youtube.com/watch?v=YbnS39GAcQo", "Video")</f>
        <v/>
      </c>
      <c r="B460" t="inlineStr">
        <is>
          <t>5:54</t>
        </is>
      </c>
      <c r="C460" t="inlineStr">
        <is>
          <t>and she just figured it out.</t>
        </is>
      </c>
      <c r="D460">
        <f>HYPERLINK("https://www.youtube.com/watch?v=YbnS39GAcQo&amp;t=354s", "Go to time")</f>
        <v/>
      </c>
    </row>
    <row r="461">
      <c r="A461">
        <f>HYPERLINK("https://www.youtube.com/watch?v=y8NtMZ7VGmU", "Video")</f>
        <v/>
      </c>
      <c r="B461" t="inlineStr">
        <is>
          <t>7:55</t>
        </is>
      </c>
      <c r="C461" t="inlineStr">
        <is>
          <t>have figured out a way to translate
that line of sentence</t>
        </is>
      </c>
      <c r="D461">
        <f>HYPERLINK("https://www.youtube.com/watch?v=y8NtMZ7VGmU&amp;t=475s", "Go to time")</f>
        <v/>
      </c>
    </row>
    <row r="462">
      <c r="A462">
        <f>HYPERLINK("https://www.youtube.com/watch?v=3Va3oY8pfSI", "Video")</f>
        <v/>
      </c>
      <c r="B462" t="inlineStr">
        <is>
          <t>2:31</t>
        </is>
      </c>
      <c r="C462" t="inlineStr">
        <is>
          <t>They figured out that this blue link
on a gray background</t>
        </is>
      </c>
      <c r="D462">
        <f>HYPERLINK("https://www.youtube.com/watch?v=3Va3oY8pfSI&amp;t=151s", "Go to time")</f>
        <v/>
      </c>
    </row>
    <row r="463">
      <c r="A463">
        <f>HYPERLINK("https://www.youtube.com/watch?v=iFTWM7HV2UI", "Video")</f>
        <v/>
      </c>
      <c r="B463" t="inlineStr">
        <is>
          <t>10:23</t>
        </is>
      </c>
      <c r="C463" t="inlineStr">
        <is>
          <t>The algorithm has figured out</t>
        </is>
      </c>
      <c r="D463">
        <f>HYPERLINK("https://www.youtube.com/watch?v=iFTWM7HV2UI&amp;t=623s", "Go to time")</f>
        <v/>
      </c>
    </row>
    <row r="464">
      <c r="A464">
        <f>HYPERLINK("https://www.youtube.com/watch?v=v5OQeUwXlV4", "Video")</f>
        <v/>
      </c>
      <c r="B464" t="inlineStr">
        <is>
          <t>4:15</t>
        </is>
      </c>
      <c r="C464" t="inlineStr">
        <is>
          <t>Now luckily, some companies
have already figured this out.</t>
        </is>
      </c>
      <c r="D464">
        <f>HYPERLINK("https://www.youtube.com/watch?v=v5OQeUwXlV4&amp;t=255s", "Go to time")</f>
        <v/>
      </c>
    </row>
    <row r="465">
      <c r="A465">
        <f>HYPERLINK("https://www.youtube.com/watch?v=HDjM5lw8OYo", "Video")</f>
        <v/>
      </c>
      <c r="B465" t="inlineStr">
        <is>
          <t>12:43</t>
        </is>
      </c>
      <c r="C465" t="inlineStr">
        <is>
          <t>It's just easier to think of yourself
as having it all figured out.</t>
        </is>
      </c>
      <c r="D465">
        <f>HYPERLINK("https://www.youtube.com/watch?v=HDjM5lw8OYo&amp;t=763s", "Go to time")</f>
        <v/>
      </c>
    </row>
    <row r="466">
      <c r="A466">
        <f>HYPERLINK("https://www.youtube.com/watch?v=BzeTjn0R2VY", "Video")</f>
        <v/>
      </c>
      <c r="B466" t="inlineStr">
        <is>
          <t>10:01</t>
        </is>
      </c>
      <c r="C466" t="inlineStr">
        <is>
          <t>because I figured if they could
figure out how to escape hate,</t>
        </is>
      </c>
      <c r="D466">
        <f>HYPERLINK("https://www.youtube.com/watch?v=BzeTjn0R2VY&amp;t=601s", "Go to time")</f>
        <v/>
      </c>
    </row>
    <row r="467">
      <c r="A467">
        <f>HYPERLINK("https://www.youtube.com/watch?v=MjpO66YdP2s", "Video")</f>
        <v/>
      </c>
      <c r="B467" t="inlineStr">
        <is>
          <t>48:58</t>
        </is>
      </c>
      <c r="C467" t="inlineStr">
        <is>
          <t>we have figured out how
to get up on stage again</t>
        </is>
      </c>
      <c r="D467">
        <f>HYPERLINK("https://www.youtube.com/watch?v=MjpO66YdP2s&amp;t=2938s", "Go to time")</f>
        <v/>
      </c>
    </row>
    <row r="468">
      <c r="A468">
        <f>HYPERLINK("https://www.youtube.com/watch?v=Eup2J0oAq9Y", "Video")</f>
        <v/>
      </c>
      <c r="B468" t="inlineStr">
        <is>
          <t>1:13</t>
        </is>
      </c>
      <c r="C468" t="inlineStr">
        <is>
          <t>They figured out that some of the metal
coming out of the ground</t>
        </is>
      </c>
      <c r="D468">
        <f>HYPERLINK("https://www.youtube.com/watch?v=Eup2J0oAq9Y&amp;t=73s", "Go to time")</f>
        <v/>
      </c>
    </row>
    <row r="469">
      <c r="A469">
        <f>HYPERLINK("https://www.youtube.com/watch?v=o_XVt5rdpFY", "Video")</f>
        <v/>
      </c>
      <c r="B469" t="inlineStr">
        <is>
          <t>2:28</t>
        </is>
      </c>
      <c r="C469" t="inlineStr">
        <is>
          <t>that he figured out how
the Russian conversation usually starts.</t>
        </is>
      </c>
      <c r="D469">
        <f>HYPERLINK("https://www.youtube.com/watch?v=o_XVt5rdpFY&amp;t=148s", "Go to time")</f>
        <v/>
      </c>
    </row>
    <row r="470">
      <c r="A470">
        <f>HYPERLINK("https://www.youtube.com/watch?v=kCudFI4tcpg", "Video")</f>
        <v/>
      </c>
      <c r="B470" t="inlineStr">
        <is>
          <t>0:35</t>
        </is>
      </c>
      <c r="C470" t="inlineStr">
        <is>
          <t>I figured out how to boot up video games
and play them for hours.</t>
        </is>
      </c>
      <c r="D470">
        <f>HYPERLINK("https://www.youtube.com/watch?v=kCudFI4tcpg&amp;t=35s", "Go to time")</f>
        <v/>
      </c>
    </row>
    <row r="471">
      <c r="A471">
        <f>HYPERLINK("https://www.youtube.com/watch?v=RlQ3C_VanaU", "Video")</f>
        <v/>
      </c>
      <c r="B471" t="inlineStr">
        <is>
          <t>3:03</t>
        </is>
      </c>
      <c r="C471" t="inlineStr">
        <is>
          <t>humans figured out how to record
sound onto a wax cylinder.</t>
        </is>
      </c>
      <c r="D471">
        <f>HYPERLINK("https://www.youtube.com/watch?v=RlQ3C_VanaU&amp;t=183s", "Go to time")</f>
        <v/>
      </c>
    </row>
    <row r="472">
      <c r="A472">
        <f>HYPERLINK("https://www.youtube.com/watch?v=RlQ3C_VanaU", "Video")</f>
        <v/>
      </c>
      <c r="B472" t="inlineStr">
        <is>
          <t>3:10</t>
        </is>
      </c>
      <c r="C472" t="inlineStr">
        <is>
          <t>we figured out how to record
light onto a piece of photographic paper,</t>
        </is>
      </c>
      <c r="D472">
        <f>HYPERLINK("https://www.youtube.com/watch?v=RlQ3C_VanaU&amp;t=190s", "Go to time")</f>
        <v/>
      </c>
    </row>
    <row r="473">
      <c r="A473">
        <f>HYPERLINK("https://www.youtube.com/watch?v=-T3k6s7bev8", "Video")</f>
        <v/>
      </c>
      <c r="B473" t="inlineStr">
        <is>
          <t>8:34</t>
        </is>
      </c>
      <c r="C473" t="inlineStr">
        <is>
          <t>figured out a way to have the cell
execute that code</t>
        </is>
      </c>
      <c r="D473">
        <f>HYPERLINK("https://www.youtube.com/watch?v=-T3k6s7bev8&amp;t=514s", "Go to time")</f>
        <v/>
      </c>
    </row>
    <row r="474">
      <c r="A474">
        <f>HYPERLINK("https://www.youtube.com/watch?v=kdAs3UVgIGg", "Video")</f>
        <v/>
      </c>
      <c r="B474" t="inlineStr">
        <is>
          <t>6:48</t>
        </is>
      </c>
      <c r="C474" t="inlineStr">
        <is>
          <t>If you figured out how to change
a stem cell into a heart cell,</t>
        </is>
      </c>
      <c r="D474">
        <f>HYPERLINK("https://www.youtube.com/watch?v=kdAs3UVgIGg&amp;t=408s", "Go to time")</f>
        <v/>
      </c>
    </row>
    <row r="475">
      <c r="A475">
        <f>HYPERLINK("https://www.youtube.com/watch?v=kdAs3UVgIGg", "Video")</f>
        <v/>
      </c>
      <c r="B475" t="inlineStr">
        <is>
          <t>13:45</t>
        </is>
      </c>
      <c r="C475" t="inlineStr">
        <is>
          <t>if we could mimic something
that plants figured out millennia ago:</t>
        </is>
      </c>
      <c r="D475">
        <f>HYPERLINK("https://www.youtube.com/watch?v=kdAs3UVgIGg&amp;t=825s", "Go to time")</f>
        <v/>
      </c>
    </row>
    <row r="476">
      <c r="A476">
        <f>HYPERLINK("https://www.youtube.com/watch?v=reUZRyXxUs4", "Video")</f>
        <v/>
      </c>
      <c r="B476" t="inlineStr">
        <is>
          <t>0:35</t>
        </is>
      </c>
      <c r="C476" t="inlineStr">
        <is>
          <t>Fortunately, it was since figured out
that we can build a much richer society</t>
        </is>
      </c>
      <c r="D476">
        <f>HYPERLINK("https://www.youtube.com/watch?v=reUZRyXxUs4&amp;t=35s", "Go to time")</f>
        <v/>
      </c>
    </row>
    <row r="477">
      <c r="A477">
        <f>HYPERLINK("https://www.youtube.com/watch?v=id4YRO7G0wE", "Video")</f>
        <v/>
      </c>
      <c r="B477" t="inlineStr">
        <is>
          <t>19:09</t>
        </is>
      </c>
      <c r="C477" t="inlineStr">
        <is>
          <t>which has figured out a way,
allegedly, it's a startup,</t>
        </is>
      </c>
      <c r="D477">
        <f>HYPERLINK("https://www.youtube.com/watch?v=id4YRO7G0wE&amp;t=1149s", "Go to time")</f>
        <v/>
      </c>
    </row>
    <row r="478">
      <c r="A478">
        <f>HYPERLINK("https://www.youtube.com/watch?v=hQigUH0vZSE", "Video")</f>
        <v/>
      </c>
      <c r="B478" t="inlineStr">
        <is>
          <t>7:47</t>
        </is>
      </c>
      <c r="C478" t="inlineStr">
        <is>
          <t>until I figured out that they were
going to take everybody's place,</t>
        </is>
      </c>
      <c r="D478">
        <f>HYPERLINK("https://www.youtube.com/watch?v=hQigUH0vZSE&amp;t=467s", "Go to time")</f>
        <v/>
      </c>
    </row>
    <row r="479">
      <c r="A479">
        <f>HYPERLINK("https://www.youtube.com/watch?v=PbgB2TaYhio", "Video")</f>
        <v/>
      </c>
      <c r="B479" t="inlineStr">
        <is>
          <t>10:51</t>
        </is>
      </c>
      <c r="C479" t="inlineStr">
        <is>
          <t>Once life figured out how to harness
the energy of the Sun</t>
        </is>
      </c>
      <c r="D479">
        <f>HYPERLINK("https://www.youtube.com/watch?v=PbgB2TaYhio&amp;t=651s", "Go to time")</f>
        <v/>
      </c>
    </row>
    <row r="480">
      <c r="A480">
        <f>HYPERLINK("https://www.youtube.com/watch?v=QXGTNROtJkY", "Video")</f>
        <v/>
      </c>
      <c r="B480" t="inlineStr">
        <is>
          <t>6:51</t>
        </is>
      </c>
      <c r="C480" t="inlineStr">
        <is>
          <t>But we have not figured out how to create
economic systems that value life.</t>
        </is>
      </c>
      <c r="D480">
        <f>HYPERLINK("https://www.youtube.com/watch?v=QXGTNROtJkY&amp;t=411s", "Go to time")</f>
        <v/>
      </c>
    </row>
    <row r="481">
      <c r="A481">
        <f>HYPERLINK("https://www.youtube.com/watch?v=VzyjDR_AWzE", "Video")</f>
        <v/>
      </c>
      <c r="B481" t="inlineStr">
        <is>
          <t>14:59</t>
        </is>
      </c>
      <c r="C481" t="inlineStr">
        <is>
          <t>the Abecedarian Project has figured out</t>
        </is>
      </c>
      <c r="D481">
        <f>HYPERLINK("https://www.youtube.com/watch?v=VzyjDR_AWzE&amp;t=899s", "Go to time")</f>
        <v/>
      </c>
    </row>
    <row r="482">
      <c r="A482">
        <f>HYPERLINK("https://www.youtube.com/watch?v=5foou7mIA0w", "Video")</f>
        <v/>
      </c>
      <c r="B482" t="inlineStr">
        <is>
          <t>4:45</t>
        </is>
      </c>
      <c r="C482" t="inlineStr">
        <is>
          <t>In 1967, 13 years
after he figured that out,</t>
        </is>
      </c>
      <c r="D482">
        <f>HYPERLINK("https://www.youtube.com/watch?v=5foou7mIA0w&amp;t=285s", "Go to time")</f>
        <v/>
      </c>
    </row>
    <row r="483">
      <c r="A483">
        <f>HYPERLINK("https://www.youtube.com/watch?v=5foou7mIA0w", "Video")</f>
        <v/>
      </c>
      <c r="B483" t="inlineStr">
        <is>
          <t>4:50</t>
        </is>
      </c>
      <c r="C483" t="inlineStr">
        <is>
          <t>he figured out something else,</t>
        </is>
      </c>
      <c r="D483">
        <f>HYPERLINK("https://www.youtube.com/watch?v=5foou7mIA0w&amp;t=290s", "Go to time")</f>
        <v/>
      </c>
    </row>
    <row r="484">
      <c r="A484">
        <f>HYPERLINK("https://www.youtube.com/watch?v=mz_4QLvz2HM", "Video")</f>
        <v/>
      </c>
      <c r="B484" t="inlineStr">
        <is>
          <t>0:24</t>
        </is>
      </c>
      <c r="C484" t="inlineStr">
        <is>
          <t>how eight years ago I figured out</t>
        </is>
      </c>
      <c r="D484">
        <f>HYPERLINK("https://www.youtube.com/watch?v=mz_4QLvz2HM&amp;t=24s", "Go to time")</f>
        <v/>
      </c>
    </row>
    <row r="485">
      <c r="A485">
        <f>HYPERLINK("https://www.youtube.com/watch?v=44lbeIb6TjA", "Video")</f>
        <v/>
      </c>
      <c r="B485" t="inlineStr">
        <is>
          <t>4:46</t>
        </is>
      </c>
      <c r="C485" t="inlineStr">
        <is>
          <t>And, you know, once we figured it out,
my cofounder, Brendan Smith and I,</t>
        </is>
      </c>
      <c r="D485">
        <f>HYPERLINK("https://www.youtube.com/watch?v=44lbeIb6TjA&amp;t=286s", "Go to time")</f>
        <v/>
      </c>
    </row>
    <row r="486">
      <c r="A486">
        <f>HYPERLINK("https://www.youtube.com/watch?v=nbW4XWkJC6w", "Video")</f>
        <v/>
      </c>
      <c r="B486" t="inlineStr">
        <is>
          <t>2:37</t>
        </is>
      </c>
      <c r="C486" t="inlineStr">
        <is>
          <t>have figured out
how to use plastic for food?</t>
        </is>
      </c>
      <c r="D486">
        <f>HYPERLINK("https://www.youtube.com/watch?v=nbW4XWkJC6w&amp;t=157s", "Go to time")</f>
        <v/>
      </c>
    </row>
    <row r="487">
      <c r="A487">
        <f>HYPERLINK("https://www.youtube.com/watch?v=nbW4XWkJC6w", "Video")</f>
        <v/>
      </c>
      <c r="B487" t="inlineStr">
        <is>
          <t>4:41</t>
        </is>
      </c>
      <c r="C487" t="inlineStr">
        <is>
          <t>These bacteria had figured out
how to eat PET plastic.</t>
        </is>
      </c>
      <c r="D487">
        <f>HYPERLINK("https://www.youtube.com/watch?v=nbW4XWkJC6w&amp;t=281s", "Go to time")</f>
        <v/>
      </c>
    </row>
    <row r="488">
      <c r="A488">
        <f>HYPERLINK("https://www.youtube.com/watch?v=nbW4XWkJC6w", "Video")</f>
        <v/>
      </c>
      <c r="B488" t="inlineStr">
        <is>
          <t>5:03</t>
        </is>
      </c>
      <c r="C488" t="inlineStr">
        <is>
          <t>My bacteria, however, have figured out
how to do this digestion process</t>
        </is>
      </c>
      <c r="D488">
        <f>HYPERLINK("https://www.youtube.com/watch?v=nbW4XWkJC6w&amp;t=303s", "Go to time")</f>
        <v/>
      </c>
    </row>
    <row r="489">
      <c r="A489">
        <f>HYPERLINK("https://www.youtube.com/watch?v=rThUrXYaneo", "Video")</f>
        <v/>
      </c>
      <c r="B489" t="inlineStr">
        <is>
          <t>2:46</t>
        </is>
      </c>
      <c r="C489" t="inlineStr">
        <is>
          <t>and figured out someone else
committed the crime.</t>
        </is>
      </c>
      <c r="D489">
        <f>HYPERLINK("https://www.youtube.com/watch?v=rThUrXYaneo&amp;t=166s", "Go to time")</f>
        <v/>
      </c>
    </row>
    <row r="490">
      <c r="A490">
        <f>HYPERLINK("https://www.youtube.com/watch?v=U9g4gRWkFTs", "Video")</f>
        <v/>
      </c>
      <c r="B490" t="inlineStr">
        <is>
          <t>1:20</t>
        </is>
      </c>
      <c r="C490" t="inlineStr">
        <is>
          <t>figured out that there is
one simple number</t>
        </is>
      </c>
      <c r="D490">
        <f>HYPERLINK("https://www.youtube.com/watch?v=U9g4gRWkFTs&amp;t=80s", "Go to time")</f>
        <v/>
      </c>
    </row>
    <row r="491">
      <c r="A491">
        <f>HYPERLINK("https://www.youtube.com/watch?v=znSeL66e8qE", "Video")</f>
        <v/>
      </c>
      <c r="B491" t="inlineStr">
        <is>
          <t>2:31</t>
        </is>
      </c>
      <c r="C491" t="inlineStr">
        <is>
          <t>Material scientists have figured out how</t>
        </is>
      </c>
      <c r="D491">
        <f>HYPERLINK("https://www.youtube.com/watch?v=znSeL66e8qE&amp;t=151s", "Go to time")</f>
        <v/>
      </c>
    </row>
    <row r="492">
      <c r="A492">
        <f>HYPERLINK("https://www.youtube.com/watch?v=CNbnLgetqHs", "Video")</f>
        <v/>
      </c>
      <c r="B492" t="inlineStr">
        <is>
          <t>2:09</t>
        </is>
      </c>
      <c r="C492" t="inlineStr">
        <is>
          <t>researchers figured out how to isolate 
the active compound</t>
        </is>
      </c>
      <c r="D492">
        <f>HYPERLINK("https://www.youtube.com/watch?v=CNbnLgetqHs&amp;t=129s", "Go to time")</f>
        <v/>
      </c>
    </row>
    <row r="493">
      <c r="A493">
        <f>HYPERLINK("https://www.youtube.com/watch?v=bOYIKJho18I", "Video")</f>
        <v/>
      </c>
      <c r="B493" t="inlineStr">
        <is>
          <t>9:46</t>
        </is>
      </c>
      <c r="C493" t="inlineStr">
        <is>
          <t>bacterium that had figured out how to</t>
        </is>
      </c>
      <c r="D493">
        <f>HYPERLINK("https://www.youtube.com/watch?v=bOYIKJho18I&amp;t=586s", "Go to time")</f>
        <v/>
      </c>
    </row>
    <row r="494">
      <c r="A494">
        <f>HYPERLINK("https://www.youtube.com/watch?v=dRSPy3ZwpBk", "Video")</f>
        <v/>
      </c>
      <c r="B494" t="inlineStr">
        <is>
          <t>5:50</t>
        </is>
      </c>
      <c r="C494" t="inlineStr">
        <is>
          <t>we humans have figured out how to do that.</t>
        </is>
      </c>
      <c r="D494">
        <f>HYPERLINK("https://www.youtube.com/watch?v=dRSPy3ZwpBk&amp;t=350s", "Go to time")</f>
        <v/>
      </c>
    </row>
    <row r="495">
      <c r="A495">
        <f>HYPERLINK("https://www.youtube.com/watch?v=WJoSHQvniDY", "Video")</f>
        <v/>
      </c>
      <c r="B495" t="inlineStr">
        <is>
          <t>9:34</t>
        </is>
      </c>
      <c r="C495" t="inlineStr">
        <is>
          <t>figured out they have to work for 30 to</t>
        </is>
      </c>
      <c r="D495">
        <f>HYPERLINK("https://www.youtube.com/watch?v=WJoSHQvniDY&amp;t=574s", "Go to time")</f>
        <v/>
      </c>
    </row>
    <row r="496">
      <c r="A496">
        <f>HYPERLINK("https://www.youtube.com/watch?v=oULkYytYPgs", "Video")</f>
        <v/>
      </c>
      <c r="B496" t="inlineStr">
        <is>
          <t>3:08</t>
        </is>
      </c>
      <c r="C496" t="inlineStr">
        <is>
          <t>But since then, 
scientists have figured out</t>
        </is>
      </c>
      <c r="D496">
        <f>HYPERLINK("https://www.youtube.com/watch?v=oULkYytYPgs&amp;t=188s", "Go to time")</f>
        <v/>
      </c>
    </row>
    <row r="497">
      <c r="A497">
        <f>HYPERLINK("https://www.youtube.com/watch?v=asbbhyHBSKU", "Video")</f>
        <v/>
      </c>
      <c r="B497" t="inlineStr">
        <is>
          <t>4:16</t>
        </is>
      </c>
      <c r="C497" t="inlineStr">
        <is>
          <t>Critically, B is an expert logician,
so anything we’ve figured out—</t>
        </is>
      </c>
      <c r="D497">
        <f>HYPERLINK("https://www.youtube.com/watch?v=asbbhyHBSKU&amp;t=256s", "Go to time")</f>
        <v/>
      </c>
    </row>
    <row r="498">
      <c r="A498">
        <f>HYPERLINK("https://www.youtube.com/watch?v=asbbhyHBSKU", "Video")</f>
        <v/>
      </c>
      <c r="B498" t="inlineStr">
        <is>
          <t>4:24</t>
        </is>
      </c>
      <c r="C498" t="inlineStr">
        <is>
          <t>he’s also figured out.</t>
        </is>
      </c>
      <c r="D498">
        <f>HYPERLINK("https://www.youtube.com/watch?v=asbbhyHBSKU&amp;t=264s", "Go to time")</f>
        <v/>
      </c>
    </row>
    <row r="499">
      <c r="A499">
        <f>HYPERLINK("https://www.youtube.com/watch?v=6keLhobjwbU", "Video")</f>
        <v/>
      </c>
      <c r="B499" t="inlineStr">
        <is>
          <t>0:22</t>
        </is>
      </c>
      <c r="C499" t="inlineStr">
        <is>
          <t>And we've figured out that warts are
actually caused by papillomaviruses.</t>
        </is>
      </c>
      <c r="D499">
        <f>HYPERLINK("https://www.youtube.com/watch?v=6keLhobjwbU&amp;t=22s", "Go to time")</f>
        <v/>
      </c>
    </row>
    <row r="500">
      <c r="A500">
        <f>HYPERLINK("https://www.youtube.com/watch?v=9uZ-jeZS8d0", "Video")</f>
        <v/>
      </c>
      <c r="B500" t="inlineStr">
        <is>
          <t>2:33</t>
        </is>
      </c>
      <c r="C500" t="inlineStr">
        <is>
          <t>Just when you’ve got this all figured out,</t>
        </is>
      </c>
      <c r="D500">
        <f>HYPERLINK("https://www.youtube.com/watch?v=9uZ-jeZS8d0&amp;t=153s", "Go to time")</f>
        <v/>
      </c>
    </row>
    <row r="501">
      <c r="A501">
        <f>HYPERLINK("https://www.youtube.com/watch?v=j836dsMHAkY", "Video")</f>
        <v/>
      </c>
      <c r="B501" t="inlineStr">
        <is>
          <t>1:12</t>
        </is>
      </c>
      <c r="C501" t="inlineStr">
        <is>
          <t>Until scientists figured out that disease 
happens when the molecular machines</t>
        </is>
      </c>
      <c r="D501">
        <f>HYPERLINK("https://www.youtube.com/watch?v=j836dsMHAkY&amp;t=72s", "Go to time")</f>
        <v/>
      </c>
    </row>
    <row r="502">
      <c r="A502">
        <f>HYPERLINK("https://www.youtube.com/watch?v=KnJ4_xRfxpA", "Video")</f>
        <v/>
      </c>
      <c r="B502" t="inlineStr">
        <is>
          <t>2:25</t>
        </is>
      </c>
      <c r="C502" t="inlineStr">
        <is>
          <t>Speleonectes tulumensis has figured out</t>
        </is>
      </c>
      <c r="D502">
        <f>HYPERLINK("https://www.youtube.com/watch?v=KnJ4_xRfxpA&amp;t=145s", "Go to time")</f>
        <v/>
      </c>
    </row>
    <row r="503">
      <c r="A503">
        <f>HYPERLINK("https://www.youtube.com/watch?v=_IZMVMf4NQ0", "Video")</f>
        <v/>
      </c>
      <c r="B503" t="inlineStr">
        <is>
          <t>2:49</t>
        </is>
      </c>
      <c r="C503" t="inlineStr">
        <is>
          <t>mathematics has already been figured out,</t>
        </is>
      </c>
      <c r="D503">
        <f>HYPERLINK("https://www.youtube.com/watch?v=_IZMVMf4NQ0&amp;t=169s", "Go to time")</f>
        <v/>
      </c>
    </row>
    <row r="504">
      <c r="A504">
        <f>HYPERLINK("https://www.youtube.com/watch?v=_IZMVMf4NQ0", "Video")</f>
        <v/>
      </c>
      <c r="B504" t="inlineStr">
        <is>
          <t>2:51</t>
        </is>
      </c>
      <c r="C504" t="inlineStr">
        <is>
          <t>in fact all of mathematics has been figured out.</t>
        </is>
      </c>
      <c r="D504">
        <f>HYPERLINK("https://www.youtube.com/watch?v=_IZMVMf4NQ0&amp;t=171s", "Go to time")</f>
        <v/>
      </c>
    </row>
    <row r="505">
      <c r="A505">
        <f>HYPERLINK("https://www.youtube.com/watch?v=gFzqqaBA9wQ", "Video")</f>
        <v/>
      </c>
      <c r="B505" t="inlineStr">
        <is>
          <t>3:02</t>
        </is>
      </c>
      <c r="C505" t="inlineStr">
        <is>
          <t>In another experiment, orangutans figured
out how to reach peanuts</t>
        </is>
      </c>
      <c r="D505">
        <f>HYPERLINK("https://www.youtube.com/watch?v=gFzqqaBA9wQ&amp;t=182s", "Go to time")</f>
        <v/>
      </c>
    </row>
    <row r="506">
      <c r="A506">
        <f>HYPERLINK("https://www.youtube.com/watch?v=Rbp0co9pCUg", "Video")</f>
        <v/>
      </c>
      <c r="B506" t="inlineStr">
        <is>
          <t>3:04</t>
        </is>
      </c>
      <c r="C506" t="inlineStr">
        <is>
          <t>while you're getting dinner figured out.</t>
        </is>
      </c>
      <c r="D506">
        <f>HYPERLINK("https://www.youtube.com/watch?v=Rbp0co9pCUg&amp;t=184s", "Go to time")</f>
        <v/>
      </c>
    </row>
    <row r="507">
      <c r="A507">
        <f>HYPERLINK("https://www.youtube.com/watch?v=W6aL9YyRx1A", "Video")</f>
        <v/>
      </c>
      <c r="B507" t="inlineStr">
        <is>
          <t>1:27</t>
        </is>
      </c>
      <c r="C507" t="inlineStr">
        <is>
          <t>So instead, scientists figured out a way 
to slow the atoms down directly –</t>
        </is>
      </c>
      <c r="D507">
        <f>HYPERLINK("https://www.youtube.com/watch?v=W6aL9YyRx1A&amp;t=87s", "Go to time")</f>
        <v/>
      </c>
    </row>
    <row r="508">
      <c r="A508">
        <f>HYPERLINK("https://www.youtube.com/watch?v=XuNgH74BpG0", "Video")</f>
        <v/>
      </c>
      <c r="B508" t="inlineStr">
        <is>
          <t>11:41</t>
        </is>
      </c>
      <c r="C508" t="inlineStr">
        <is>
          <t>figured out how to crack the code to</t>
        </is>
      </c>
      <c r="D508">
        <f>HYPERLINK("https://www.youtube.com/watch?v=XuNgH74BpG0&amp;t=701s", "Go to time")</f>
        <v/>
      </c>
    </row>
    <row r="509">
      <c r="A509">
        <f>HYPERLINK("https://www.youtube.com/watch?v=orBYbxxrJSU", "Video")</f>
        <v/>
      </c>
      <c r="B509" t="inlineStr">
        <is>
          <t>9:03</t>
        </is>
      </c>
      <c r="C509" t="inlineStr">
        <is>
          <t>speakers who have figured out how to</t>
        </is>
      </c>
      <c r="D509">
        <f>HYPERLINK("https://www.youtube.com/watch?v=orBYbxxrJSU&amp;t=543s", "Go to time")</f>
        <v/>
      </c>
    </row>
    <row r="510">
      <c r="A510">
        <f>HYPERLINK("https://www.youtube.com/watch?v=s9e6b-csA1Y", "Video")</f>
        <v/>
      </c>
      <c r="B510" t="inlineStr">
        <is>
          <t>7:18</t>
        </is>
      </c>
      <c r="C510" t="inlineStr">
        <is>
          <t>figured out I got three and a half cents</t>
        </is>
      </c>
      <c r="D510">
        <f>HYPERLINK("https://www.youtube.com/watch?v=s9e6b-csA1Y&amp;t=438s", "Go to time")</f>
        <v/>
      </c>
    </row>
    <row r="511">
      <c r="A511">
        <f>HYPERLINK("https://www.youtube.com/watch?v=s9e6b-csA1Y", "Video")</f>
        <v/>
      </c>
      <c r="B511" t="inlineStr">
        <is>
          <t>11:37</t>
        </is>
      </c>
      <c r="C511" t="inlineStr">
        <is>
          <t>figured it out I went and got golf balls</t>
        </is>
      </c>
      <c r="D511">
        <f>HYPERLINK("https://www.youtube.com/watch?v=s9e6b-csA1Y&amp;t=697s", "Go to time")</f>
        <v/>
      </c>
    </row>
    <row r="512">
      <c r="A512">
        <f>HYPERLINK("https://www.youtube.com/watch?v=UNdD5Kxdkpg", "Video")</f>
        <v/>
      </c>
      <c r="B512" t="inlineStr">
        <is>
          <t>7:38</t>
        </is>
      </c>
      <c r="C512" t="inlineStr">
        <is>
          <t>shapes so we figured out these rules</t>
        </is>
      </c>
      <c r="D512">
        <f>HYPERLINK("https://www.youtube.com/watch?v=UNdD5Kxdkpg&amp;t=458s", "Go to time")</f>
        <v/>
      </c>
    </row>
    <row r="513">
      <c r="A513">
        <f>HYPERLINK("https://www.youtube.com/watch?v=szTK7EJvDgk", "Video")</f>
        <v/>
      </c>
      <c r="B513" t="inlineStr">
        <is>
          <t>10:38</t>
        </is>
      </c>
      <c r="C513" t="inlineStr">
        <is>
          <t>and figured out well okay people with</t>
        </is>
      </c>
      <c r="D513">
        <f>HYPERLINK("https://www.youtube.com/watch?v=szTK7EJvDgk&amp;t=638s", "Go to time")</f>
        <v/>
      </c>
    </row>
    <row r="514">
      <c r="A514">
        <f>HYPERLINK("https://www.youtube.com/watch?v=48IueM7_oY8", "Video")</f>
        <v/>
      </c>
      <c r="B514" t="inlineStr">
        <is>
          <t>9:24</t>
        </is>
      </c>
      <c r="C514" t="inlineStr">
        <is>
          <t>have figured out that I'm having an</t>
        </is>
      </c>
      <c r="D514">
        <f>HYPERLINK("https://www.youtube.com/watch?v=48IueM7_oY8&amp;t=564s", "Go to time")</f>
        <v/>
      </c>
    </row>
    <row r="515">
      <c r="A515">
        <f>HYPERLINK("https://www.youtube.com/watch?v=LxeINIgEp38", "Video")</f>
        <v/>
      </c>
      <c r="B515" t="inlineStr">
        <is>
          <t>5:12</t>
        </is>
      </c>
      <c r="C515" t="inlineStr">
        <is>
          <t>if you guys figured out who did that to</t>
        </is>
      </c>
      <c r="D515">
        <f>HYPERLINK("https://www.youtube.com/watch?v=LxeINIgEp38&amp;t=312s", "Go to time")</f>
        <v/>
      </c>
    </row>
    <row r="516">
      <c r="A516">
        <f>HYPERLINK("https://www.youtube.com/watch?v=aYWhDZurjSw", "Video")</f>
        <v/>
      </c>
      <c r="B516" t="inlineStr">
        <is>
          <t>7:21</t>
        </is>
      </c>
      <c r="C516" t="inlineStr">
        <is>
          <t>I figured I was in the wrong theater, but I kept waiting. That's the thing about bear attacks</t>
        </is>
      </c>
      <c r="D516">
        <f>HYPERLINK("https://www.youtube.com/watch?v=aYWhDZurjSw&amp;t=441s", "Go to time")</f>
        <v/>
      </c>
    </row>
    <row r="517">
      <c r="A517">
        <f>HYPERLINK("https://www.youtube.com/watch?v=l6mYEh53KTE", "Video")</f>
        <v/>
      </c>
      <c r="B517" t="inlineStr">
        <is>
          <t>1:29</t>
        </is>
      </c>
      <c r="C517" t="inlineStr">
        <is>
          <t>-Listen, I figured this out.</t>
        </is>
      </c>
      <c r="D517">
        <f>HYPERLINK("https://www.youtube.com/watch?v=l6mYEh53KTE&amp;t=89s", "Go to time")</f>
        <v/>
      </c>
    </row>
    <row r="518">
      <c r="A518">
        <f>HYPERLINK("https://www.youtube.com/watch?v=KdPjVQGTsOg", "Video")</f>
        <v/>
      </c>
      <c r="B518" t="inlineStr">
        <is>
          <t>3:20</t>
        </is>
      </c>
      <c r="C518" t="inlineStr">
        <is>
          <t>figured it out oops d w g h</t>
        </is>
      </c>
      <c r="D518">
        <f>HYPERLINK("https://www.youtube.com/watch?v=KdPjVQGTsOg&amp;t=200s", "Go to time")</f>
        <v/>
      </c>
    </row>
    <row r="519">
      <c r="A519">
        <f>HYPERLINK("https://www.youtube.com/watch?v=242HMrCscEo", "Video")</f>
        <v/>
      </c>
      <c r="B519" t="inlineStr">
        <is>
          <t>5:36</t>
        </is>
      </c>
      <c r="C519" t="inlineStr">
        <is>
          <t>think I figured out a</t>
        </is>
      </c>
      <c r="D519">
        <f>HYPERLINK("https://www.youtube.com/watch?v=242HMrCscEo&amp;t=336s", "Go to time")</f>
        <v/>
      </c>
    </row>
    <row r="520">
      <c r="A520">
        <f>HYPERLINK("https://www.youtube.com/watch?v=cPKuUwXZ6JQ", "Video")</f>
        <v/>
      </c>
      <c r="B520" t="inlineStr">
        <is>
          <t>0:19</t>
        </is>
      </c>
      <c r="C520" t="inlineStr">
        <is>
          <t>Oh Oscar I already figured out if I have</t>
        </is>
      </c>
      <c r="D520">
        <f>HYPERLINK("https://www.youtube.com/watch?v=cPKuUwXZ6JQ&amp;t=19s", "Go to time")</f>
        <v/>
      </c>
    </row>
    <row r="521">
      <c r="A521">
        <f>HYPERLINK("https://www.youtube.com/watch?v=9ulRAIDGUe4", "Video")</f>
        <v/>
      </c>
      <c r="B521" t="inlineStr">
        <is>
          <t>6:39</t>
        </is>
      </c>
      <c r="C521" t="inlineStr">
        <is>
          <t>i figured this out</t>
        </is>
      </c>
      <c r="D521">
        <f>HYPERLINK("https://www.youtube.com/watch?v=9ulRAIDGUe4&amp;t=399s", "Go to time")</f>
        <v/>
      </c>
    </row>
    <row r="522">
      <c r="A522">
        <f>HYPERLINK("https://www.youtube.com/watch?v=VSh71MzSxkU", "Video")</f>
        <v/>
      </c>
      <c r="B522" t="inlineStr">
        <is>
          <t>8:22</t>
        </is>
      </c>
      <c r="C522" t="inlineStr">
        <is>
          <t>figured out that</t>
        </is>
      </c>
      <c r="D522">
        <f>HYPERLINK("https://www.youtube.com/watch?v=VSh71MzSxkU&amp;t=502s", "Go to time")</f>
        <v/>
      </c>
    </row>
    <row r="523">
      <c r="A523">
        <f>HYPERLINK("https://www.youtube.com/watch?v=JBt7dJ7QY30", "Video")</f>
        <v/>
      </c>
      <c r="B523" t="inlineStr">
        <is>
          <t>4:07</t>
        </is>
      </c>
      <c r="C523" t="inlineStr">
        <is>
          <t>now you figured out that old beatrix</t>
        </is>
      </c>
      <c r="D523">
        <f>HYPERLINK("https://www.youtube.com/watch?v=JBt7dJ7QY30&amp;t=247s", "Go to time")</f>
        <v/>
      </c>
    </row>
    <row r="524">
      <c r="A524">
        <f>HYPERLINK("https://www.youtube.com/watch?v=i1MuhzA73nU", "Video")</f>
        <v/>
      </c>
      <c r="B524" t="inlineStr">
        <is>
          <t>9:52</t>
        </is>
      </c>
      <c r="C524" t="inlineStr">
        <is>
          <t>well by now you figured out that old</t>
        </is>
      </c>
      <c r="D524">
        <f>HYPERLINK("https://www.youtube.com/watch?v=i1MuhzA73nU&amp;t=592s", "Go to time")</f>
        <v/>
      </c>
    </row>
    <row r="525">
      <c r="A525">
        <f>HYPERLINK("https://www.youtube.com/watch?v=9ftS1McnqvA", "Video")</f>
        <v/>
      </c>
      <c r="B525" t="inlineStr">
        <is>
          <t>11:59</t>
        </is>
      </c>
      <c r="C525" t="inlineStr">
        <is>
          <t>figured out a</t>
        </is>
      </c>
      <c r="D525">
        <f>HYPERLINK("https://www.youtube.com/watch?v=9ftS1McnqvA&amp;t=719s", "Go to time")</f>
        <v/>
      </c>
    </row>
    <row r="526">
      <c r="A526">
        <f>HYPERLINK("https://www.youtube.com/watch?v=y7fnJ6px7Ak", "Video")</f>
        <v/>
      </c>
      <c r="B526" t="inlineStr">
        <is>
          <t>8:12</t>
        </is>
      </c>
      <c r="C526" t="inlineStr">
        <is>
          <t>and I figured this out Jimmy had his</t>
        </is>
      </c>
      <c r="D526">
        <f>HYPERLINK("https://www.youtube.com/watch?v=y7fnJ6px7Ak&amp;t=492s", "Go to time")</f>
        <v/>
      </c>
    </row>
    <row r="527">
      <c r="A527">
        <f>HYPERLINK("https://www.youtube.com/watch?v=yt0XYibFwaY", "Video")</f>
        <v/>
      </c>
      <c r="B527" t="inlineStr">
        <is>
          <t>2:51</t>
        </is>
      </c>
      <c r="C527" t="inlineStr">
        <is>
          <t>Go but they're sold out I figured</t>
        </is>
      </c>
      <c r="D527">
        <f>HYPERLINK("https://www.youtube.com/watch?v=yt0XYibFwaY&amp;t=171s", "Go to time")</f>
        <v/>
      </c>
    </row>
    <row r="528">
      <c r="A528">
        <f>HYPERLINK("https://www.youtube.com/watch?v=uTT9zPrN84g", "Video")</f>
        <v/>
      </c>
      <c r="B528" t="inlineStr">
        <is>
          <t>7:25</t>
        </is>
      </c>
      <c r="C528" t="inlineStr">
        <is>
          <t>Go but they're sold out I figured same</t>
        </is>
      </c>
      <c r="D528">
        <f>HYPERLINK("https://www.youtube.com/watch?v=uTT9zPrN84g&amp;t=445s", "Go to time")</f>
        <v/>
      </c>
    </row>
    <row r="529">
      <c r="A529">
        <f>HYPERLINK("https://www.youtube.com/watch?v=9Zp8UlxyjQ4", "Video")</f>
        <v/>
      </c>
      <c r="B529" t="inlineStr">
        <is>
          <t>13:07</t>
        </is>
      </c>
      <c r="C529" t="inlineStr">
        <is>
          <t>figured out that I'm having an affair</t>
        </is>
      </c>
      <c r="D529">
        <f>HYPERLINK("https://www.youtube.com/watch?v=9Zp8UlxyjQ4&amp;t=787s", "Go to time")</f>
        <v/>
      </c>
    </row>
    <row r="530">
      <c r="A530">
        <f>HYPERLINK("https://www.youtube.com/watch?v=jlcMFoGRzuM", "Video")</f>
        <v/>
      </c>
      <c r="B530" t="inlineStr">
        <is>
          <t>5:56</t>
        </is>
      </c>
      <c r="C530" t="inlineStr">
        <is>
          <t>rented although I have not figured out</t>
        </is>
      </c>
      <c r="D530">
        <f>HYPERLINK("https://www.youtube.com/watch?v=jlcMFoGRzuM&amp;t=356s", "Go to time")</f>
        <v/>
      </c>
    </row>
    <row r="531">
      <c r="A531">
        <f>HYPERLINK("https://www.youtube.com/watch?v=-FoKU54ITuI", "Video")</f>
        <v/>
      </c>
      <c r="B531" t="inlineStr">
        <is>
          <t>2:25</t>
        </is>
      </c>
      <c r="C531" t="inlineStr">
        <is>
          <t>tweaked and white figured it out oops D</t>
        </is>
      </c>
      <c r="D531">
        <f>HYPERLINK("https://www.youtube.com/watch?v=-FoKU54ITuI&amp;t=145s", "Go to time")</f>
        <v/>
      </c>
    </row>
    <row r="532">
      <c r="A532">
        <f>HYPERLINK("https://www.youtube.com/watch?v=m90aWKOfu6k", "Video")</f>
        <v/>
      </c>
      <c r="B532" t="inlineStr">
        <is>
          <t>10:03</t>
        </is>
      </c>
      <c r="C532" t="inlineStr">
        <is>
          <t>means and I figured this out Jimmy had</t>
        </is>
      </c>
      <c r="D532">
        <f>HYPERLINK("https://www.youtube.com/watch?v=m90aWKOfu6k&amp;t=603s", "Go to time")</f>
        <v/>
      </c>
    </row>
    <row r="533">
      <c r="A533">
        <f>HYPERLINK("https://www.youtube.com/watch?v=cMd_twXwSdE", "Video")</f>
        <v/>
      </c>
      <c r="B533" t="inlineStr">
        <is>
          <t>9:57</t>
        </is>
      </c>
      <c r="C533" t="inlineStr">
        <is>
          <t>I think I figured out a solution</t>
        </is>
      </c>
      <c r="D533">
        <f>HYPERLINK("https://www.youtube.com/watch?v=cMd_twXwSdE&amp;t=597s", "Go to time")</f>
        <v/>
      </c>
    </row>
    <row r="534">
      <c r="A534">
        <f>HYPERLINK("https://www.youtube.com/watch?v=JNByBj_AwSs", "Video")</f>
        <v/>
      </c>
      <c r="B534" t="inlineStr">
        <is>
          <t>4:27</t>
        </is>
      </c>
      <c r="C534" t="inlineStr">
        <is>
          <t>we figured out a way around it Lloyd</t>
        </is>
      </c>
      <c r="D534">
        <f>HYPERLINK("https://www.youtube.com/watch?v=JNByBj_AwSs&amp;t=267s", "Go to time")</f>
        <v/>
      </c>
    </row>
    <row r="535">
      <c r="A535">
        <f>HYPERLINK("https://www.youtube.com/watch?v=Iww5ZrnGm8A", "Video")</f>
        <v/>
      </c>
      <c r="B535" t="inlineStr">
        <is>
          <t>1:56</t>
        </is>
      </c>
      <c r="C535" t="inlineStr">
        <is>
          <t>con some people never figured it out oh</t>
        </is>
      </c>
      <c r="D535">
        <f>HYPERLINK("https://www.youtube.com/watch?v=Iww5ZrnGm8A&amp;t=116s", "Go to time")</f>
        <v/>
      </c>
    </row>
    <row r="536">
      <c r="A536">
        <f>HYPERLINK("https://www.youtube.com/watch?v=Sif-rpaxMzA", "Video")</f>
        <v/>
      </c>
      <c r="B536" t="inlineStr">
        <is>
          <t>0:21</t>
        </is>
      </c>
      <c r="C536" t="inlineStr">
        <is>
          <t>business listen I figured this out Jimmy</t>
        </is>
      </c>
      <c r="D536">
        <f>HYPERLINK("https://www.youtube.com/watch?v=Sif-rpaxMzA&amp;t=21s", "Go to time")</f>
        <v/>
      </c>
    </row>
    <row r="537">
      <c r="A537">
        <f>HYPERLINK("https://www.youtube.com/watch?v=WuQgAwvtVgE", "Video")</f>
        <v/>
      </c>
      <c r="B537" t="inlineStr">
        <is>
          <t>0:01</t>
        </is>
      </c>
      <c r="C537" t="inlineStr">
        <is>
          <t>I believe that I have figured out what</t>
        </is>
      </c>
      <c r="D537">
        <f>HYPERLINK("https://www.youtube.com/watch?v=WuQgAwvtVgE&amp;t=1s", "Go to time")</f>
        <v/>
      </c>
    </row>
    <row r="538">
      <c r="A538">
        <f>HYPERLINK("https://www.youtube.com/watch?v=UmsbTXtfXBg", "Video")</f>
        <v/>
      </c>
      <c r="B538" t="inlineStr">
        <is>
          <t>242:05</t>
        </is>
      </c>
      <c r="C538" t="inlineStr">
        <is>
          <t>have figured out that I'm having an</t>
        </is>
      </c>
      <c r="D538">
        <f>HYPERLINK("https://www.youtube.com/watch?v=UmsbTXtfXBg&amp;t=14525s", "Go to time")</f>
        <v/>
      </c>
    </row>
    <row r="539">
      <c r="A539">
        <f>HYPERLINK("https://www.youtube.com/watch?v=pdW7SpYr7lc", "Video")</f>
        <v/>
      </c>
      <c r="B539" t="inlineStr">
        <is>
          <t>2:13</t>
        </is>
      </c>
      <c r="C539" t="inlineStr">
        <is>
          <t>a con some people never figured it out</t>
        </is>
      </c>
      <c r="D539">
        <f>HYPERLINK("https://www.youtube.com/watch?v=pdW7SpYr7lc&amp;t=133s", "Go to time")</f>
        <v/>
      </c>
    </row>
    <row r="540">
      <c r="A540">
        <f>HYPERLINK("https://www.youtube.com/watch?v=CTBJXCJxg30", "Video")</f>
        <v/>
      </c>
      <c r="B540" t="inlineStr">
        <is>
          <t>5:28</t>
        </is>
      </c>
      <c r="C540" t="inlineStr">
        <is>
          <t>if you guys figured out who did that to</t>
        </is>
      </c>
      <c r="D540">
        <f>HYPERLINK("https://www.youtube.com/watch?v=CTBJXCJxg30&amp;t=328s", "Go to time")</f>
        <v/>
      </c>
    </row>
    <row r="541">
      <c r="A541">
        <f>HYPERLINK("https://www.youtube.com/watch?v=mVxVppPjV0w", "Video")</f>
        <v/>
      </c>
      <c r="B541" t="inlineStr">
        <is>
          <t>6:03</t>
        </is>
      </c>
      <c r="C541" t="inlineStr">
        <is>
          <t>rented although I have not figured out</t>
        </is>
      </c>
      <c r="D541">
        <f>HYPERLINK("https://www.youtube.com/watch?v=mVxVppPjV0w&amp;t=363s", "Go to time")</f>
        <v/>
      </c>
    </row>
    <row r="542">
      <c r="A542">
        <f>HYPERLINK("https://www.youtube.com/watch?v=tUyKTugiJKQ", "Video")</f>
        <v/>
      </c>
      <c r="B542" t="inlineStr">
        <is>
          <t>3:29</t>
        </is>
      </c>
      <c r="C542" t="inlineStr">
        <is>
          <t>you haven't quite figured this out yet</t>
        </is>
      </c>
      <c r="D542">
        <f>HYPERLINK("https://www.youtube.com/watch?v=tUyKTugiJKQ&amp;t=209s", "Go to time")</f>
        <v/>
      </c>
    </row>
    <row r="543">
      <c r="A543">
        <f>HYPERLINK("https://www.youtube.com/watch?v=Kedm1YrNKew", "Video")</f>
        <v/>
      </c>
      <c r="B543" t="inlineStr">
        <is>
          <t>1:12</t>
        </is>
      </c>
      <c r="C543" t="inlineStr">
        <is>
          <t>figured out the hatcheries in 2014 we</t>
        </is>
      </c>
      <c r="D543">
        <f>HYPERLINK("https://www.youtube.com/watch?v=Kedm1YrNKew&amp;t=72s", "Go to time")</f>
        <v/>
      </c>
    </row>
    <row r="544">
      <c r="A544">
        <f>HYPERLINK("https://www.youtube.com/watch?v=ZBN8YlHoUhQ", "Video")</f>
        <v/>
      </c>
      <c r="B544" t="inlineStr">
        <is>
          <t>3:26</t>
        </is>
      </c>
      <c r="C544" t="inlineStr">
        <is>
          <t>figured out how to do the Mr Nice Guy of</t>
        </is>
      </c>
      <c r="D544">
        <f>HYPERLINK("https://www.youtube.com/watch?v=ZBN8YlHoUhQ&amp;t=206s", "Go to time")</f>
        <v/>
      </c>
    </row>
    <row r="545">
      <c r="A545">
        <f>HYPERLINK("https://www.youtube.com/watch?v=5JINucwPHmU", "Video")</f>
        <v/>
      </c>
      <c r="B545" t="inlineStr">
        <is>
          <t>1:01</t>
        </is>
      </c>
      <c r="C545" t="inlineStr">
        <is>
          <t>Goldsmith himself so he figured out how</t>
        </is>
      </c>
      <c r="D545">
        <f>HYPERLINK("https://www.youtube.com/watch?v=5JINucwPHmU&amp;t=61s", "Go to time")</f>
        <v/>
      </c>
    </row>
    <row r="546">
      <c r="A546">
        <f>HYPERLINK("https://www.youtube.com/watch?v=h-feLLUnTXs", "Video")</f>
        <v/>
      </c>
      <c r="B546" t="inlineStr">
        <is>
          <t>6:19</t>
        </is>
      </c>
      <c r="C546" t="inlineStr">
        <is>
          <t>And so everyone has figured out,</t>
        </is>
      </c>
      <c r="D546">
        <f>HYPERLINK("https://www.youtube.com/watch?v=h-feLLUnTXs&amp;t=379s", "Go to time")</f>
        <v/>
      </c>
    </row>
    <row r="547">
      <c r="A547">
        <f>HYPERLINK("https://www.youtube.com/watch?v=-Rkoz-UOlvU", "Video")</f>
        <v/>
      </c>
      <c r="B547" t="inlineStr">
        <is>
          <t>7:27</t>
        </is>
      </c>
      <c r="C547" t="inlineStr">
        <is>
          <t>has figured out a standard
one size fits all model</t>
        </is>
      </c>
      <c r="D547">
        <f>HYPERLINK("https://www.youtube.com/watch?v=-Rkoz-UOlvU&amp;t=447s", "Go to time")</f>
        <v/>
      </c>
    </row>
    <row r="548">
      <c r="A548">
        <f>HYPERLINK("https://www.youtube.com/watch?v=zBCKcvjiyfc", "Video")</f>
        <v/>
      </c>
      <c r="B548" t="inlineStr">
        <is>
          <t>2:17</t>
        </is>
      </c>
      <c r="C548" t="inlineStr">
        <is>
          <t>incredible thing that cat figured out</t>
        </is>
      </c>
      <c r="D548">
        <f>HYPERLINK("https://www.youtube.com/watch?v=zBCKcvjiyfc&amp;t=137s", "Go to time")</f>
        <v/>
      </c>
    </row>
    <row r="549">
      <c r="A549">
        <f>HYPERLINK("https://www.youtube.com/watch?v=lMOF8DFoWyE", "Video")</f>
        <v/>
      </c>
      <c r="B549" t="inlineStr">
        <is>
          <t>2:56</t>
        </is>
      </c>
      <c r="C549" t="inlineStr">
        <is>
          <t>of figured things out a little</t>
        </is>
      </c>
      <c r="D549">
        <f>HYPERLINK("https://www.youtube.com/watch?v=lMOF8DFoWyE&amp;t=176s", "Go to time")</f>
        <v/>
      </c>
    </row>
    <row r="550">
      <c r="A550">
        <f>HYPERLINK("https://www.youtube.com/watch?v=BJQ7dAahywY", "Video")</f>
        <v/>
      </c>
      <c r="B550" t="inlineStr">
        <is>
          <t>0:50</t>
        </is>
      </c>
      <c r="C550" t="inlineStr">
        <is>
          <t>figured out how to examine brains in</t>
        </is>
      </c>
      <c r="D550">
        <f>HYPERLINK("https://www.youtube.com/watch?v=BJQ7dAahywY&amp;t=50s", "Go to time")</f>
        <v/>
      </c>
    </row>
    <row r="551">
      <c r="A551">
        <f>HYPERLINK("https://www.youtube.com/watch?v=BrilzVUk5xM", "Video")</f>
        <v/>
      </c>
      <c r="B551" t="inlineStr">
        <is>
          <t>17:08</t>
        </is>
      </c>
      <c r="C551" t="inlineStr">
        <is>
          <t>And so we figured out how to build a drone</t>
        </is>
      </c>
      <c r="D551">
        <f>HYPERLINK("https://www.youtube.com/watch?v=BrilzVUk5xM&amp;t=1028s", "Go to time")</f>
        <v/>
      </c>
    </row>
    <row r="552">
      <c r="A552">
        <f>HYPERLINK("https://www.youtube.com/watch?v=BrilzVUk5xM", "Video")</f>
        <v/>
      </c>
      <c r="B552" t="inlineStr">
        <is>
          <t>24:34</t>
        </is>
      </c>
      <c r="C552" t="inlineStr">
        <is>
          <t>And so we figured out that
a subscription business</t>
        </is>
      </c>
      <c r="D552">
        <f>HYPERLINK("https://www.youtube.com/watch?v=BrilzVUk5xM&amp;t=1474s", "Go to time")</f>
        <v/>
      </c>
    </row>
    <row r="553">
      <c r="A553">
        <f>HYPERLINK("https://www.youtube.com/watch?v=h8VX85IR7bQ", "Video")</f>
        <v/>
      </c>
      <c r="B553" t="inlineStr">
        <is>
          <t>8:32</t>
        </is>
      </c>
      <c r="C553" t="inlineStr">
        <is>
          <t>So we've figured out a way to be able to do that and maintain a sense of</t>
        </is>
      </c>
      <c r="D553">
        <f>HYPERLINK("https://www.youtube.com/watch?v=h8VX85IR7bQ&amp;t=512s", "Go to time")</f>
        <v/>
      </c>
    </row>
    <row r="554">
      <c r="A554">
        <f>HYPERLINK("https://www.youtube.com/watch?v=IyfA_TspOmg", "Video")</f>
        <v/>
      </c>
      <c r="B554" t="inlineStr">
        <is>
          <t>2:11</t>
        </is>
      </c>
      <c r="C554" t="inlineStr">
        <is>
          <t>Lacy figured out that we
could get a laptop to her.</t>
        </is>
      </c>
      <c r="D554">
        <f>HYPERLINK("https://www.youtube.com/watch?v=IyfA_TspOmg&amp;t=131s", "Go to time")</f>
        <v/>
      </c>
    </row>
    <row r="555">
      <c r="A555">
        <f>HYPERLINK("https://www.youtube.com/watch?v=eZjjcSL4lcI", "Video")</f>
        <v/>
      </c>
      <c r="B555" t="inlineStr">
        <is>
          <t>2:02</t>
        </is>
      </c>
      <c r="C555" t="inlineStr">
        <is>
          <t>haven't kind of figured out yet states</t>
        </is>
      </c>
      <c r="D555">
        <f>HYPERLINK("https://www.youtube.com/watch?v=eZjjcSL4lcI&amp;t=122s", "Go to time")</f>
        <v/>
      </c>
    </row>
    <row r="556">
      <c r="A556">
        <f>HYPERLINK("https://www.youtube.com/watch?v=ncGLBfG-0Vc", "Video")</f>
        <v/>
      </c>
      <c r="B556" t="inlineStr">
        <is>
          <t>1:57</t>
        </is>
      </c>
      <c r="C556" t="inlineStr">
        <is>
          <t>- They've figured out a way</t>
        </is>
      </c>
      <c r="D556">
        <f>HYPERLINK("https://www.youtube.com/watch?v=ncGLBfG-0Vc&amp;t=117s", "Go to time")</f>
        <v/>
      </c>
    </row>
    <row r="557">
      <c r="A557">
        <f>HYPERLINK("https://www.youtube.com/watch?v=aQmsL454j-s", "Video")</f>
        <v/>
      </c>
      <c r="B557" t="inlineStr">
        <is>
          <t>4:16</t>
        </is>
      </c>
      <c r="C557" t="inlineStr">
        <is>
          <t>I finally figured out a way.</t>
        </is>
      </c>
      <c r="D557">
        <f>HYPERLINK("https://www.youtube.com/watch?v=aQmsL454j-s&amp;t=256s", "Go to time")</f>
        <v/>
      </c>
    </row>
    <row r="558">
      <c r="A558">
        <f>HYPERLINK("https://www.youtube.com/watch?v=ib8y920UzsE", "Video")</f>
        <v/>
      </c>
      <c r="B558" t="inlineStr">
        <is>
          <t>15:49</t>
        </is>
      </c>
      <c r="C558" t="inlineStr">
        <is>
          <t>figured it out and applied his talent</t>
        </is>
      </c>
      <c r="D558">
        <f>HYPERLINK("https://www.youtube.com/watch?v=ib8y920UzsE&amp;t=949s", "Go to time")</f>
        <v/>
      </c>
    </row>
    <row r="559">
      <c r="A559">
        <f>HYPERLINK("https://www.youtube.com/watch?v=5Piwn1aRYd4", "Video")</f>
        <v/>
      </c>
      <c r="B559" t="inlineStr">
        <is>
          <t>1:58</t>
        </is>
      </c>
      <c r="C559" t="inlineStr">
        <is>
          <t>homeowners have figured out the ultimate</t>
        </is>
      </c>
      <c r="D559">
        <f>HYPERLINK("https://www.youtube.com/watch?v=5Piwn1aRYd4&amp;t=118s", "Go to time")</f>
        <v/>
      </c>
    </row>
    <row r="560">
      <c r="A560">
        <f>HYPERLINK("https://www.youtube.com/watch?v=oqCW0nwgOZE", "Video")</f>
        <v/>
      </c>
      <c r="B560" t="inlineStr">
        <is>
          <t>3:12</t>
        </is>
      </c>
      <c r="C560" t="inlineStr">
        <is>
          <t>the government hasn't fully figured out</t>
        </is>
      </c>
      <c r="D560">
        <f>HYPERLINK("https://www.youtube.com/watch?v=oqCW0nwgOZE&amp;t=192s", "Go to time")</f>
        <v/>
      </c>
    </row>
    <row r="561">
      <c r="A561">
        <f>HYPERLINK("https://www.youtube.com/watch?v=Q4DpxASLnXo", "Video")</f>
        <v/>
      </c>
      <c r="B561" t="inlineStr">
        <is>
          <t>1:57</t>
        </is>
      </c>
      <c r="C561" t="inlineStr">
        <is>
          <t>and so they figured out ways</t>
        </is>
      </c>
      <c r="D561">
        <f>HYPERLINK("https://www.youtube.com/watch?v=Q4DpxASLnXo&amp;t=117s", "Go to time")</f>
        <v/>
      </c>
    </row>
    <row r="562">
      <c r="A562">
        <f>HYPERLINK("https://www.youtube.com/watch?v=vKkAA9vE9TI", "Video")</f>
        <v/>
      </c>
      <c r="B562" t="inlineStr">
        <is>
          <t>5:21</t>
        </is>
      </c>
      <c r="C562" t="inlineStr">
        <is>
          <t>figured that out so well things are</t>
        </is>
      </c>
      <c r="D562">
        <f>HYPERLINK("https://www.youtube.com/watch?v=vKkAA9vE9TI&amp;t=321s", "Go to time")</f>
        <v/>
      </c>
    </row>
    <row r="563">
      <c r="A563">
        <f>HYPERLINK("https://www.youtube.com/watch?v=TTP45fCxBoE", "Video")</f>
        <v/>
      </c>
      <c r="B563" t="inlineStr">
        <is>
          <t>4:14</t>
        </is>
      </c>
      <c r="C563" t="inlineStr">
        <is>
          <t>Corona has figured out that limes</t>
        </is>
      </c>
      <c r="D563">
        <f>HYPERLINK("https://www.youtube.com/watch?v=TTP45fCxBoE&amp;t=254s", "Go to time")</f>
        <v/>
      </c>
    </row>
    <row r="564">
      <c r="A564">
        <f>HYPERLINK("https://www.youtube.com/watch?v=ZjTpDbk_EPk", "Video")</f>
        <v/>
      </c>
      <c r="B564" t="inlineStr">
        <is>
          <t>15:16</t>
        </is>
      </c>
      <c r="C564" t="inlineStr">
        <is>
          <t>through their mind and they' figured out</t>
        </is>
      </c>
      <c r="D564">
        <f>HYPERLINK("https://www.youtube.com/watch?v=ZjTpDbk_EPk&amp;t=916s", "Go to time")</f>
        <v/>
      </c>
    </row>
    <row r="565">
      <c r="A565">
        <f>HYPERLINK("https://www.youtube.com/watch?v=gOXMRgYz9-0", "Video")</f>
        <v/>
      </c>
      <c r="B565" t="inlineStr">
        <is>
          <t>2:07</t>
        </is>
      </c>
      <c r="C565" t="inlineStr">
        <is>
          <t>pretty soon someone figured out that if</t>
        </is>
      </c>
      <c r="D565">
        <f>HYPERLINK("https://www.youtube.com/watch?v=gOXMRgYz9-0&amp;t=127s", "Go to time")</f>
        <v/>
      </c>
    </row>
    <row r="566">
      <c r="A566">
        <f>HYPERLINK("https://www.youtube.com/watch?v=FegbdFpGhPU", "Video")</f>
        <v/>
      </c>
      <c r="B566" t="inlineStr">
        <is>
          <t>2:36</t>
        </is>
      </c>
      <c r="C566" t="inlineStr">
        <is>
          <t>not to say or feel but we've figured out</t>
        </is>
      </c>
      <c r="D566">
        <f>HYPERLINK("https://www.youtube.com/watch?v=FegbdFpGhPU&amp;t=156s", "Go to time")</f>
        <v/>
      </c>
    </row>
    <row r="567">
      <c r="A567">
        <f>HYPERLINK("https://www.youtube.com/watch?v=SBSMmlYJwYA", "Video")</f>
        <v/>
      </c>
      <c r="B567" t="inlineStr">
        <is>
          <t>2:04</t>
        </is>
      </c>
      <c r="C567" t="inlineStr">
        <is>
          <t>um we want you to try out we figured</t>
        </is>
      </c>
      <c r="D567">
        <f>HYPERLINK("https://www.youtube.com/watch?v=SBSMmlYJwYA&amp;t=124s", "Go to time")</f>
        <v/>
      </c>
    </row>
    <row r="568">
      <c r="A568">
        <f>HYPERLINK("https://www.youtube.com/watch?v=GIH5aEINPrc", "Video")</f>
        <v/>
      </c>
      <c r="B568" t="inlineStr">
        <is>
          <t>19:25</t>
        </is>
      </c>
      <c r="C568" t="inlineStr">
        <is>
          <t>figured it out um I've learned more in</t>
        </is>
      </c>
      <c r="D568">
        <f>HYPERLINK("https://www.youtube.com/watch?v=GIH5aEINPrc&amp;t=1165s", "Go to time")</f>
        <v/>
      </c>
    </row>
    <row r="569">
      <c r="A569">
        <f>HYPERLINK("https://www.youtube.com/watch?v=vD2acJ4K4Zk", "Video")</f>
        <v/>
      </c>
      <c r="B569" t="inlineStr">
        <is>
          <t>0:51</t>
        </is>
      </c>
      <c r="C569" t="inlineStr">
        <is>
          <t>- Cruise lines have figured out ways</t>
        </is>
      </c>
      <c r="D569">
        <f>HYPERLINK("https://www.youtube.com/watch?v=vD2acJ4K4Zk&amp;t=51s", "Go to time")</f>
        <v/>
      </c>
    </row>
    <row r="570">
      <c r="A570">
        <f>HYPERLINK("https://www.youtube.com/watch?v=RhYLfc-60gc", "Video")</f>
        <v/>
      </c>
      <c r="B570" t="inlineStr">
        <is>
          <t>0:19</t>
        </is>
      </c>
      <c r="C570" t="inlineStr">
        <is>
          <t>still hasn't figured out exactly how to</t>
        </is>
      </c>
      <c r="D570">
        <f>HYPERLINK("https://www.youtube.com/watch?v=RhYLfc-60gc&amp;t=19s", "Go to time")</f>
        <v/>
      </c>
    </row>
    <row r="571">
      <c r="A571">
        <f>HYPERLINK("https://www.youtube.com/watch?v=6HNnVcp6NYA", "Video")</f>
        <v/>
      </c>
      <c r="B571" t="inlineStr">
        <is>
          <t>6:19</t>
        </is>
      </c>
      <c r="C571" t="inlineStr">
        <is>
          <t>out ways we figured out ways to get</t>
        </is>
      </c>
      <c r="D571">
        <f>HYPERLINK("https://www.youtube.com/watch?v=6HNnVcp6NYA&amp;t=379s", "Go to time")</f>
        <v/>
      </c>
    </row>
    <row r="572">
      <c r="A572">
        <f>HYPERLINK("https://www.youtube.com/watch?v=c2Ma-l7SNKw", "Video")</f>
        <v/>
      </c>
      <c r="B572" t="inlineStr">
        <is>
          <t>4:28</t>
        </is>
      </c>
      <c r="C572" t="inlineStr">
        <is>
          <t>engineer figured that out thank you</t>
        </is>
      </c>
      <c r="D572">
        <f>HYPERLINK("https://www.youtube.com/watch?v=c2Ma-l7SNKw&amp;t=268s", "Go to time")</f>
        <v/>
      </c>
    </row>
    <row r="573">
      <c r="A573">
        <f>HYPERLINK("https://www.youtube.com/watch?v=evOwVM6NAh4", "Video")</f>
        <v/>
      </c>
      <c r="B573" t="inlineStr">
        <is>
          <t>0:19</t>
        </is>
      </c>
      <c r="C573" t="inlineStr">
        <is>
          <t>50/50 chance within three
months we figured out</t>
        </is>
      </c>
      <c r="D573">
        <f>HYPERLINK("https://www.youtube.com/watch?v=evOwVM6NAh4&amp;t=19s", "Go to time")</f>
        <v/>
      </c>
    </row>
    <row r="574">
      <c r="A574">
        <f>HYPERLINK("https://www.youtube.com/watch?v=0Jy-2rnBLMQ", "Video")</f>
        <v/>
      </c>
      <c r="B574" t="inlineStr">
        <is>
          <t>0:59</t>
        </is>
      </c>
      <c r="C574" t="inlineStr">
        <is>
          <t>figured out they give cocktail parties</t>
        </is>
      </c>
      <c r="D574">
        <f>HYPERLINK("https://www.youtube.com/watch?v=0Jy-2rnBLMQ&amp;t=59s", "Go to time")</f>
        <v/>
      </c>
    </row>
    <row r="575">
      <c r="A575">
        <f>HYPERLINK("https://www.youtube.com/watch?v=F_GedXwIKH0", "Video")</f>
        <v/>
      </c>
      <c r="B575" t="inlineStr">
        <is>
          <t>2:08</t>
        </is>
      </c>
      <c r="C575" t="inlineStr">
        <is>
          <t>so I think Dix has figured it out now</t>
        </is>
      </c>
      <c r="D575">
        <f>HYPERLINK("https://www.youtube.com/watch?v=F_GedXwIKH0&amp;t=128s", "Go to time")</f>
        <v/>
      </c>
    </row>
    <row r="576">
      <c r="A576">
        <f>HYPERLINK("https://www.youtube.com/watch?v=RIenALeo6dI", "Video")</f>
        <v/>
      </c>
      <c r="B576" t="inlineStr">
        <is>
          <t>1:17</t>
        </is>
      </c>
      <c r="C576" t="inlineStr">
        <is>
          <t>drawing I I looked at it I figured out</t>
        </is>
      </c>
      <c r="D576">
        <f>HYPERLINK("https://www.youtube.com/watch?v=RIenALeo6dI&amp;t=77s", "Go to time")</f>
        <v/>
      </c>
    </row>
    <row r="577">
      <c r="A577">
        <f>HYPERLINK("https://www.youtube.com/watch?v=RIenALeo6dI", "Video")</f>
        <v/>
      </c>
      <c r="B577" t="inlineStr">
        <is>
          <t>2:19</t>
        </is>
      </c>
      <c r="C577" t="inlineStr">
        <is>
          <t>and tape and finally figured out how to</t>
        </is>
      </c>
      <c r="D577">
        <f>HYPERLINK("https://www.youtube.com/watch?v=RIenALeo6dI&amp;t=139s", "Go to time")</f>
        <v/>
      </c>
    </row>
    <row r="578">
      <c r="A578">
        <f>HYPERLINK("https://www.youtube.com/watch?v=MUl52iE5TPo", "Video")</f>
        <v/>
      </c>
      <c r="B578" t="inlineStr">
        <is>
          <t>1:00</t>
        </is>
      </c>
      <c r="C578" t="inlineStr">
        <is>
          <t>bet on Obamacare figured out which</t>
        </is>
      </c>
      <c r="D578">
        <f>HYPERLINK("https://www.youtube.com/watch?v=MUl52iE5TPo&amp;t=60s", "Go to time")</f>
        <v/>
      </c>
    </row>
    <row r="579">
      <c r="A579">
        <f>HYPERLINK("https://www.youtube.com/watch?v=kCM-agH1aGM", "Video")</f>
        <v/>
      </c>
      <c r="B579" t="inlineStr">
        <is>
          <t>2:33</t>
        </is>
      </c>
      <c r="C579" t="inlineStr">
        <is>
          <t>that hasn't yet figured out crypto legal</t>
        </is>
      </c>
      <c r="D579">
        <f>HYPERLINK("https://www.youtube.com/watch?v=kCM-agH1aGM&amp;t=153s", "Go to time")</f>
        <v/>
      </c>
    </row>
    <row r="580">
      <c r="A580">
        <f>HYPERLINK("https://www.youtube.com/watch?v=0aMSesiNa5Q", "Video")</f>
        <v/>
      </c>
      <c r="B580" t="inlineStr">
        <is>
          <t>1:27</t>
        </is>
      </c>
      <c r="C580" t="inlineStr">
        <is>
          <t>figured that out they have Decker but</t>
        </is>
      </c>
      <c r="D580">
        <f>HYPERLINK("https://www.youtube.com/watch?v=0aMSesiNa5Q&amp;t=87s", "Go to time")</f>
        <v/>
      </c>
    </row>
    <row r="581">
      <c r="A581">
        <f>HYPERLINK("https://www.youtube.com/watch?v=6PQMBBygRBc", "Video")</f>
        <v/>
      </c>
      <c r="B581" t="inlineStr">
        <is>
          <t>3:48</t>
        </is>
      </c>
      <c r="C581" t="inlineStr">
        <is>
          <t>easy I figured out how to recycle them</t>
        </is>
      </c>
      <c r="D581">
        <f>HYPERLINK("https://www.youtube.com/watch?v=6PQMBBygRBc&amp;t=228s", "Go to time")</f>
        <v/>
      </c>
    </row>
    <row r="582">
      <c r="A582">
        <f>HYPERLINK("https://www.youtube.com/watch?v=16pk2oiPk5M", "Video")</f>
        <v/>
      </c>
      <c r="B582" t="inlineStr">
        <is>
          <t>0:17</t>
        </is>
      </c>
      <c r="C582" t="inlineStr">
        <is>
          <t>social entrepreneur who's figured out a</t>
        </is>
      </c>
      <c r="D582">
        <f>HYPERLINK("https://www.youtube.com/watch?v=16pk2oiPk5M&amp;t=17s", "Go to time")</f>
        <v/>
      </c>
    </row>
    <row r="583">
      <c r="A583">
        <f>HYPERLINK("https://www.youtube.com/watch?v=EQqDtrxtlBw", "Video")</f>
        <v/>
      </c>
      <c r="B583" t="inlineStr">
        <is>
          <t>2:35</t>
        </is>
      </c>
      <c r="C583" t="inlineStr">
        <is>
          <t>Scientists still haven't figured out how to map the lunar surface extract the substance then</t>
        </is>
      </c>
      <c r="D583">
        <f>HYPERLINK("https://www.youtube.com/watch?v=EQqDtrxtlBw&amp;t=155s", "Go to time")</f>
        <v/>
      </c>
    </row>
    <row r="584">
      <c r="A584">
        <f>HYPERLINK("https://www.youtube.com/watch?v=VJO3GVYOVSc", "Video")</f>
        <v/>
      </c>
      <c r="B584" t="inlineStr">
        <is>
          <t>2:15</t>
        </is>
      </c>
      <c r="C584" t="inlineStr">
        <is>
          <t>figured out a way to defeat that um</t>
        </is>
      </c>
      <c r="D584">
        <f>HYPERLINK("https://www.youtube.com/watch?v=VJO3GVYOVSc&amp;t=135s", "Go to time")</f>
        <v/>
      </c>
    </row>
    <row r="585">
      <c r="A585">
        <f>HYPERLINK("https://www.youtube.com/watch?v=XCDmQw4C2s0", "Video")</f>
        <v/>
      </c>
      <c r="B585" t="inlineStr">
        <is>
          <t>0:55</t>
        </is>
      </c>
      <c r="C585" t="inlineStr">
        <is>
          <t>be figured out between Playboy and the</t>
        </is>
      </c>
      <c r="D585">
        <f>HYPERLINK("https://www.youtube.com/watch?v=XCDmQw4C2s0&amp;t=55s", "Go to time")</f>
        <v/>
      </c>
    </row>
    <row r="586">
      <c r="A586">
        <f>HYPERLINK("https://www.youtube.com/watch?v=XwN_ltq_tKE", "Video")</f>
        <v/>
      </c>
      <c r="B586" t="inlineStr">
        <is>
          <t>0:11</t>
        </is>
      </c>
      <c r="C586" t="inlineStr">
        <is>
          <t>and still we figured out how to succeed</t>
        </is>
      </c>
      <c r="D586">
        <f>HYPERLINK("https://www.youtube.com/watch?v=XwN_ltq_tKE&amp;t=11s", "Go to time")</f>
        <v/>
      </c>
    </row>
    <row r="587">
      <c r="A587">
        <f>HYPERLINK("https://www.youtube.com/watch?v=OtgSM-r9VhA", "Video")</f>
        <v/>
      </c>
      <c r="B587" t="inlineStr">
        <is>
          <t>0:15</t>
        </is>
      </c>
      <c r="C587" t="inlineStr">
        <is>
          <t>cool stuff they figured out how to make</t>
        </is>
      </c>
      <c r="D587">
        <f>HYPERLINK("https://www.youtube.com/watch?v=OtgSM-r9VhA&amp;t=15s", "Go to time")</f>
        <v/>
      </c>
    </row>
    <row r="588">
      <c r="A588">
        <f>HYPERLINK("https://www.youtube.com/watch?v=OQUO1DSwYN0", "Video")</f>
        <v/>
      </c>
      <c r="B588" t="inlineStr">
        <is>
          <t>6:44</t>
        </is>
      </c>
      <c r="C588" t="inlineStr">
        <is>
          <t>Really it came down to, we figured it out.</t>
        </is>
      </c>
      <c r="D588">
        <f>HYPERLINK("https://www.youtube.com/watch?v=OQUO1DSwYN0&amp;t=404s", "Go to time")</f>
        <v/>
      </c>
    </row>
    <row r="589">
      <c r="A589">
        <f>HYPERLINK("https://www.youtube.com/watch?v=99Cs83_YpF8", "Video")</f>
        <v/>
      </c>
      <c r="B589" t="inlineStr">
        <is>
          <t>1:17</t>
        </is>
      </c>
      <c r="C589" t="inlineStr">
        <is>
          <t>to you know people figured out over time</t>
        </is>
      </c>
      <c r="D589">
        <f>HYPERLINK("https://www.youtube.com/watch?v=99Cs83_YpF8&amp;t=77s", "Go to time")</f>
        <v/>
      </c>
    </row>
    <row r="590">
      <c r="A590">
        <f>HYPERLINK("https://www.youtube.com/watch?v=nfczi2cI6Cs", "Video")</f>
        <v/>
      </c>
      <c r="B590" t="inlineStr">
        <is>
          <t>4:12</t>
        </is>
      </c>
      <c r="C590" t="inlineStr">
        <is>
          <t>Some it figured out in
less than 40 minutes.</t>
        </is>
      </c>
      <c r="D590">
        <f>HYPERLINK("https://www.youtube.com/watch?v=nfczi2cI6Cs&amp;t=252s", "Go to time")</f>
        <v/>
      </c>
    </row>
    <row r="591">
      <c r="A591">
        <f>HYPERLINK("https://www.youtube.com/watch?v=ZjLGyWsgbTA", "Video")</f>
        <v/>
      </c>
      <c r="B591" t="inlineStr">
        <is>
          <t>9:09</t>
        </is>
      </c>
      <c r="C591" t="inlineStr">
        <is>
          <t>figured out so let's I want to come to</t>
        </is>
      </c>
      <c r="D591">
        <f>HYPERLINK("https://www.youtube.com/watch?v=ZjLGyWsgbTA&amp;t=549s", "Go to time")</f>
        <v/>
      </c>
    </row>
    <row r="592">
      <c r="A592">
        <f>HYPERLINK("https://www.youtube.com/watch?v=mAUpxN-EIgU", "Video")</f>
        <v/>
      </c>
      <c r="B592" t="inlineStr">
        <is>
          <t>7:16</t>
        </is>
      </c>
      <c r="C592" t="inlineStr">
        <is>
          <t>and we haven't figured out exactly</t>
        </is>
      </c>
      <c r="D592">
        <f>HYPERLINK("https://www.youtube.com/watch?v=mAUpxN-EIgU&amp;t=436s", "Go to time")</f>
        <v/>
      </c>
    </row>
    <row r="593">
      <c r="A593">
        <f>HYPERLINK("https://www.youtube.com/watch?v=su_oheT-RLc", "Video")</f>
        <v/>
      </c>
      <c r="B593" t="inlineStr">
        <is>
          <t>2:30</t>
        </is>
      </c>
      <c r="C593" t="inlineStr">
        <is>
          <t>and the Ukrainians have figured out</t>
        </is>
      </c>
      <c r="D593">
        <f>HYPERLINK("https://www.youtube.com/watch?v=su_oheT-RLc&amp;t=150s", "Go to time")</f>
        <v/>
      </c>
    </row>
    <row r="594">
      <c r="A594">
        <f>HYPERLINK("https://www.youtube.com/watch?v=xPMbcSdYQHE", "Video")</f>
        <v/>
      </c>
      <c r="B594" t="inlineStr">
        <is>
          <t>2:02</t>
        </is>
      </c>
      <c r="C594" t="inlineStr">
        <is>
          <t>figured out how to do this how to raise</t>
        </is>
      </c>
      <c r="D594">
        <f>HYPERLINK("https://www.youtube.com/watch?v=xPMbcSdYQHE&amp;t=122s", "Go to time")</f>
        <v/>
      </c>
    </row>
    <row r="595">
      <c r="A595">
        <f>HYPERLINK("https://www.youtube.com/watch?v=DE2rXFgzETs", "Video")</f>
        <v/>
      </c>
      <c r="B595" t="inlineStr">
        <is>
          <t>3:36</t>
        </is>
      </c>
      <c r="C595" t="inlineStr">
        <is>
          <t>and I figured out it dries out the meat</t>
        </is>
      </c>
      <c r="D595">
        <f>HYPERLINK("https://www.youtube.com/watch?v=DE2rXFgzETs&amp;t=216s", "Go to time")</f>
        <v/>
      </c>
    </row>
    <row r="596">
      <c r="A596">
        <f>HYPERLINK("https://www.youtube.com/watch?v=BwbkMV0Y9BM", "Video")</f>
        <v/>
      </c>
      <c r="B596" t="inlineStr">
        <is>
          <t>11:37</t>
        </is>
      </c>
      <c r="C596" t="inlineStr">
        <is>
          <t>figured out yet how to do in a</t>
        </is>
      </c>
      <c r="D596">
        <f>HYPERLINK("https://www.youtube.com/watch?v=BwbkMV0Y9BM&amp;t=697s", "Go to time")</f>
        <v/>
      </c>
    </row>
    <row r="597">
      <c r="A597">
        <f>HYPERLINK("https://www.youtube.com/watch?v=yjs4hcGePlo", "Video")</f>
        <v/>
      </c>
      <c r="B597" t="inlineStr">
        <is>
          <t>0:55</t>
        </is>
      </c>
      <c r="C597" t="inlineStr">
        <is>
          <t>their mind and they figured out why I</t>
        </is>
      </c>
      <c r="D597">
        <f>HYPERLINK("https://www.youtube.com/watch?v=yjs4hcGePlo&amp;t=55s", "Go to time")</f>
        <v/>
      </c>
    </row>
    <row r="598">
      <c r="A598">
        <f>HYPERLINK("https://www.youtube.com/watch?v=G0OP525STto", "Video")</f>
        <v/>
      </c>
      <c r="B598" t="inlineStr">
        <is>
          <t>0:16</t>
        </is>
      </c>
      <c r="C598" t="inlineStr">
        <is>
          <t>- [Narrator] But Live Nation
seems to have it figured out.</t>
        </is>
      </c>
      <c r="D598">
        <f>HYPERLINK("https://www.youtube.com/watch?v=G0OP525STto&amp;t=16s", "Go to time")</f>
        <v/>
      </c>
    </row>
    <row r="599">
      <c r="A599">
        <f>HYPERLINK("https://www.youtube.com/watch?v=__B1hDWQJns", "Video")</f>
        <v/>
      </c>
      <c r="B599" t="inlineStr">
        <is>
          <t>2:37</t>
        </is>
      </c>
      <c r="C599" t="inlineStr">
        <is>
          <t>by then now have figured out how to</t>
        </is>
      </c>
      <c r="D599">
        <f>HYPERLINK("https://www.youtube.com/watch?v=__B1hDWQJns&amp;t=157s", "Go to time")</f>
        <v/>
      </c>
    </row>
    <row r="600">
      <c r="A600">
        <f>HYPERLINK("https://www.youtube.com/watch?v=z4cn93H6sM0", "Video")</f>
        <v/>
      </c>
      <c r="B600" t="inlineStr">
        <is>
          <t>1:40</t>
        </is>
      </c>
      <c r="C600" t="inlineStr">
        <is>
          <t>and we would figured out both.</t>
        </is>
      </c>
      <c r="D600">
        <f>HYPERLINK("https://www.youtube.com/watch?v=z4cn93H6sM0&amp;t=100s", "Go to time")</f>
        <v/>
      </c>
    </row>
    <row r="601">
      <c r="A601">
        <f>HYPERLINK("https://www.youtube.com/watch?v=I113j-wyCD0", "Video")</f>
        <v/>
      </c>
      <c r="B601" t="inlineStr">
        <is>
          <t>2:49</t>
        </is>
      </c>
      <c r="C601" t="inlineStr">
        <is>
          <t>their children have figured it out yes</t>
        </is>
      </c>
      <c r="D601">
        <f>HYPERLINK("https://www.youtube.com/watch?v=I113j-wyCD0&amp;t=169s", "Go to time")</f>
        <v/>
      </c>
    </row>
    <row r="602">
      <c r="A602">
        <f>HYPERLINK("https://www.youtube.com/watch?v=7jEeJjMkU74", "Video")</f>
        <v/>
      </c>
      <c r="B602" t="inlineStr">
        <is>
          <t>7:06</t>
        </is>
      </c>
      <c r="C602" t="inlineStr">
        <is>
          <t>and boom, it figured it out.</t>
        </is>
      </c>
      <c r="D602">
        <f>HYPERLINK("https://www.youtube.com/watch?v=7jEeJjMkU74&amp;t=426s", "Go to time")</f>
        <v/>
      </c>
    </row>
    <row r="603">
      <c r="A603">
        <f>HYPERLINK("https://www.youtube.com/watch?v=U5gqOwQROTg", "Video")</f>
        <v/>
      </c>
      <c r="B603" t="inlineStr">
        <is>
          <t>0:33</t>
        </is>
      </c>
      <c r="C603" t="inlineStr">
        <is>
          <t>and I figured out how to get him out.</t>
        </is>
      </c>
      <c r="D603">
        <f>HYPERLINK("https://www.youtube.com/watch?v=U5gqOwQROTg&amp;t=33s", "Go to time")</f>
        <v/>
      </c>
    </row>
    <row r="604">
      <c r="A604">
        <f>HYPERLINK("https://www.youtube.com/watch?v=OAywiz0N8_o", "Video")</f>
        <v/>
      </c>
      <c r="B604" t="inlineStr">
        <is>
          <t>0:22</t>
        </is>
      </c>
      <c r="C604" t="inlineStr">
        <is>
          <t>what you figured out is these seats</t>
        </is>
      </c>
      <c r="D604">
        <f>HYPERLINK("https://www.youtube.com/watch?v=OAywiz0N8_o&amp;t=22s", "Go to time")</f>
        <v/>
      </c>
    </row>
    <row r="605">
      <c r="A605">
        <f>HYPERLINK("https://www.youtube.com/watch?v=nkWWLk1LIk8", "Video")</f>
        <v/>
      </c>
      <c r="B605" t="inlineStr">
        <is>
          <t>2:04</t>
        </is>
      </c>
      <c r="C605" t="inlineStr">
        <is>
          <t>figured out but what I love about my</t>
        </is>
      </c>
      <c r="D605">
        <f>HYPERLINK("https://www.youtube.com/watch?v=nkWWLk1LIk8&amp;t=124s", "Go to time")</f>
        <v/>
      </c>
    </row>
    <row r="606">
      <c r="A606">
        <f>HYPERLINK("https://www.youtube.com/watch?v=n0G-zB3wbio", "Video")</f>
        <v/>
      </c>
      <c r="B606" t="inlineStr">
        <is>
          <t>2:03</t>
        </is>
      </c>
      <c r="C606" t="inlineStr">
        <is>
          <t>holidays well once you figured out</t>
        </is>
      </c>
      <c r="D606">
        <f>HYPERLINK("https://www.youtube.com/watch?v=n0G-zB3wbio&amp;t=123s", "Go to time")</f>
        <v/>
      </c>
    </row>
    <row r="607">
      <c r="A607">
        <f>HYPERLINK("https://www.youtube.com/watch?v=skYBw6elRH0", "Video")</f>
        <v/>
      </c>
      <c r="B607" t="inlineStr">
        <is>
          <t>4:15</t>
        </is>
      </c>
      <c r="C607" t="inlineStr">
        <is>
          <t>and figured out how they want to respond</t>
        </is>
      </c>
      <c r="D607">
        <f>HYPERLINK("https://www.youtube.com/watch?v=skYBw6elRH0&amp;t=255s", "Go to time")</f>
        <v/>
      </c>
    </row>
    <row r="608">
      <c r="A608">
        <f>HYPERLINK("https://www.youtube.com/watch?v=zpcI_g_zrpk", "Video")</f>
        <v/>
      </c>
      <c r="B608" t="inlineStr">
        <is>
          <t>3:57</t>
        </is>
      </c>
      <c r="C608" t="inlineStr">
        <is>
          <t>Scientists have figured out 
that having more of it</t>
        </is>
      </c>
      <c r="D608">
        <f>HYPERLINK("https://www.youtube.com/watch?v=zpcI_g_zrpk&amp;t=237s", "Go to time")</f>
        <v/>
      </c>
    </row>
    <row r="609">
      <c r="A609">
        <f>HYPERLINK("https://www.youtube.com/watch?v=S1m-KgEpoow", "Video")</f>
        <v/>
      </c>
      <c r="B609" t="inlineStr">
        <is>
          <t>14:08</t>
        </is>
      </c>
      <c r="C609" t="inlineStr">
        <is>
          <t>we figured out that 46% of them went from unsigned</t>
        </is>
      </c>
      <c r="D609">
        <f>HYPERLINK("https://www.youtube.com/watch?v=S1m-KgEpoow&amp;t=848s", "Go to time")</f>
        <v/>
      </c>
    </row>
    <row r="610">
      <c r="A610">
        <f>HYPERLINK("https://www.youtube.com/watch?v=DiheSWIxydk", "Video")</f>
        <v/>
      </c>
      <c r="B610" t="inlineStr">
        <is>
          <t>4:23</t>
        </is>
      </c>
      <c r="C610" t="inlineStr">
        <is>
          <t>and we actually figured it out.</t>
        </is>
      </c>
      <c r="D610">
        <f>HYPERLINK("https://www.youtube.com/watch?v=DiheSWIxydk&amp;t=263s", "Go to time")</f>
        <v/>
      </c>
    </row>
    <row r="611">
      <c r="A611">
        <f>HYPERLINK("https://www.youtube.com/watch?v=twAP3buj9Og", "Video")</f>
        <v/>
      </c>
      <c r="B611" t="inlineStr">
        <is>
          <t>12:20</t>
        </is>
      </c>
      <c r="C611" t="inlineStr">
        <is>
          <t>Finally, Samir figured out how 
to make it happen.</t>
        </is>
      </c>
      <c r="D611">
        <f>HYPERLINK("https://www.youtube.com/watch?v=twAP3buj9Og&amp;t=740s", "Go to time")</f>
        <v/>
      </c>
    </row>
    <row r="612">
      <c r="A612">
        <f>HYPERLINK("https://www.youtube.com/watch?v=twAP3buj9Og", "Video")</f>
        <v/>
      </c>
      <c r="B612" t="inlineStr">
        <is>
          <t>25:26</t>
        </is>
      </c>
      <c r="C612" t="inlineStr">
        <is>
          <t>So, we figured it out.</t>
        </is>
      </c>
      <c r="D612">
        <f>HYPERLINK("https://www.youtube.com/watch?v=twAP3buj9Og&amp;t=1526s", "Go to time")</f>
        <v/>
      </c>
    </row>
    <row r="613">
      <c r="A613">
        <f>HYPERLINK("https://www.youtube.com/watch?v=twAP3buj9Og", "Video")</f>
        <v/>
      </c>
      <c r="B613" t="inlineStr">
        <is>
          <t>25:51</t>
        </is>
      </c>
      <c r="C613" t="inlineStr">
        <is>
          <t>When we figured it all out, I emailed Bob.</t>
        </is>
      </c>
      <c r="D613">
        <f>HYPERLINK("https://www.youtube.com/watch?v=twAP3buj9Og&amp;t=1551s", "Go to time")</f>
        <v/>
      </c>
    </row>
    <row r="614">
      <c r="A614">
        <f>HYPERLINK("https://www.youtube.com/watch?v=uhx1sdX2bow", "Video")</f>
        <v/>
      </c>
      <c r="B614" t="inlineStr">
        <is>
          <t>71:45</t>
        </is>
      </c>
      <c r="C614" t="inlineStr">
        <is>
          <t>cities and we figured it out in the 19th</t>
        </is>
      </c>
      <c r="D614">
        <f>HYPERLINK("https://www.youtube.com/watch?v=uhx1sdX2bow&amp;t=4305s",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2025-05-21T02:47:02Z</dcterms:created>
  <dcterms:modified xsi:type="dcterms:W3CDTF">2025-05-21T02:47:02Z</dcterms:modified>
</cp:coreProperties>
</file>