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HYPERLINK("https://www.youtube.com/watch?v=pi6xH4ewMp0", "Video")</f>
        <v/>
      </c>
      <c r="B2" t="inlineStr">
        <is>
          <t>0:25</t>
        </is>
      </c>
      <c r="C2" t="inlineStr">
        <is>
          <t>he's talking about play it as cool as</t>
        </is>
      </c>
      <c r="D2">
        <f>HYPERLINK("https://www.youtube.com/watch?v=pi6xH4ewMp0&amp;t=25s", "Go to time")</f>
        <v/>
      </c>
    </row>
    <row r="3">
      <c r="A3">
        <f>HYPERLINK("https://www.youtube.com/watch?v=w0QHLMEFuXA", "Video")</f>
        <v/>
      </c>
      <c r="B3" t="inlineStr">
        <is>
          <t>0:44</t>
        </is>
      </c>
      <c r="C3" t="inlineStr">
        <is>
          <t>layout</t>
        </is>
      </c>
      <c r="D3">
        <f>HYPERLINK("https://www.youtube.com/watch?v=w0QHLMEFuXA&amp;t=44s", "Go to time")</f>
        <v/>
      </c>
    </row>
    <row r="4">
      <c r="A4">
        <f>HYPERLINK("https://www.youtube.com/watch?v=NmVFQNKBpUM", "Video")</f>
        <v/>
      </c>
      <c r="B4" t="inlineStr">
        <is>
          <t>0:36</t>
        </is>
      </c>
      <c r="C4" t="inlineStr">
        <is>
          <t>pictures all right let's lay him out</t>
        </is>
      </c>
      <c r="D4">
        <f>HYPERLINK("https://www.youtube.com/watch?v=NmVFQNKBpUM&amp;t=36s", "Go to time")</f>
        <v/>
      </c>
    </row>
    <row r="5">
      <c r="A5">
        <f>HYPERLINK("https://www.youtube.com/watch?v=5ciPp9VIxjQ", "Video")</f>
        <v/>
      </c>
      <c r="B5" t="inlineStr">
        <is>
          <t>4:39</t>
        </is>
      </c>
      <c r="C5" t="inlineStr">
        <is>
          <t>football player how about we stay on</t>
        </is>
      </c>
      <c r="D5">
        <f>HYPERLINK("https://www.youtube.com/watch?v=5ciPp9VIxjQ&amp;t=279s", "Go to time")</f>
        <v/>
      </c>
    </row>
    <row r="6">
      <c r="A6">
        <f>HYPERLINK("https://www.youtube.com/watch?v=wuq75f4yWUo", "Video")</f>
        <v/>
      </c>
      <c r="B6" t="inlineStr">
        <is>
          <t>10:01</t>
        </is>
      </c>
      <c r="C6" t="inlineStr">
        <is>
          <t>football player how about we stay on</t>
        </is>
      </c>
      <c r="D6">
        <f>HYPERLINK("https://www.youtube.com/watch?v=wuq75f4yWUo&amp;t=601s", "Go to time")</f>
        <v/>
      </c>
    </row>
    <row r="7">
      <c r="A7">
        <f>HYPERLINK("https://www.youtube.com/watch?v=CZSWDdmxmus", "Video")</f>
        <v/>
      </c>
      <c r="B7" t="inlineStr">
        <is>
          <t>7:18</t>
        </is>
      </c>
      <c r="C7" t="inlineStr">
        <is>
          <t>three of us can hang out play cards or</t>
        </is>
      </c>
      <c r="D7">
        <f>HYPERLINK("https://www.youtube.com/watch?v=CZSWDdmxmus&amp;t=438s", "Go to time")</f>
        <v/>
      </c>
    </row>
    <row r="8">
      <c r="A8">
        <f>HYPERLINK("https://www.youtube.com/watch?v=i39uqYsrN2w", "Video")</f>
        <v/>
      </c>
      <c r="B8" t="inlineStr">
        <is>
          <t>14:50</t>
        </is>
      </c>
      <c r="C8" t="inlineStr">
        <is>
          <t>about play it as cool as you like fonie</t>
        </is>
      </c>
      <c r="D8">
        <f>HYPERLINK("https://www.youtube.com/watch?v=i39uqYsrN2w&amp;t=890s", "Go to time")</f>
        <v/>
      </c>
    </row>
    <row r="9">
      <c r="A9">
        <f>HYPERLINK("https://www.youtube.com/watch?v=BRr-nijl4q8", "Video")</f>
        <v/>
      </c>
      <c r="B9" t="inlineStr">
        <is>
          <t>3:37</t>
        </is>
      </c>
      <c r="C9" t="inlineStr">
        <is>
          <t>oh player messing with me they ask about</t>
        </is>
      </c>
      <c r="D9">
        <f>HYPERLINK("https://www.youtube.com/watch?v=BRr-nijl4q8&amp;t=217s", "Go to time")</f>
        <v/>
      </c>
    </row>
    <row r="10">
      <c r="A10">
        <f>HYPERLINK("https://www.youtube.com/watch?v=U0b_eF4Cv_4", "Video")</f>
        <v/>
      </c>
      <c r="B10" t="inlineStr">
        <is>
          <t>0:32</t>
        </is>
      </c>
      <c r="C10" t="inlineStr">
        <is>
          <t>my guy's out in the Mustang playing with</t>
        </is>
      </c>
      <c r="D10">
        <f>HYPERLINK("https://www.youtube.com/watch?v=U0b_eF4Cv_4&amp;t=32s", "Go to time")</f>
        <v/>
      </c>
    </row>
    <row r="11">
      <c r="A11">
        <f>HYPERLINK("https://www.youtube.com/watch?v=0yhJOZU8rXg", "Video")</f>
        <v/>
      </c>
      <c r="B11" t="inlineStr">
        <is>
          <t>5:22</t>
        </is>
      </c>
      <c r="C11" t="inlineStr">
        <is>
          <t>Oh! What about
the twirl-around relay race?</t>
        </is>
      </c>
      <c r="D11">
        <f>HYPERLINK("https://www.youtube.com/watch?v=0yhJOZU8rXg&amp;t=322s", "Go to time")</f>
        <v/>
      </c>
    </row>
    <row r="12">
      <c r="A12">
        <f>HYPERLINK("https://www.youtube.com/watch?v=XG3uj4CBRdM", "Video")</f>
        <v/>
      </c>
      <c r="B12" t="inlineStr">
        <is>
          <t>0:57</t>
        </is>
      </c>
      <c r="C12" t="inlineStr">
        <is>
          <t>♪ 'Cause we stepping out
to slay ♪</t>
        </is>
      </c>
      <c r="D12">
        <f>HYPERLINK("https://www.youtube.com/watch?v=XG3uj4CBRdM&amp;t=57s", "Go to time")</f>
        <v/>
      </c>
    </row>
    <row r="13">
      <c r="A13">
        <f>HYPERLINK("https://www.youtube.com/watch?v=UKobGkO1Mvw", "Video")</f>
        <v/>
      </c>
      <c r="B13" t="inlineStr">
        <is>
          <t>2:48</t>
        </is>
      </c>
      <c r="C13" t="inlineStr">
        <is>
          <t>playing at home you can check out camp</t>
        </is>
      </c>
      <c r="D13">
        <f>HYPERLINK("https://www.youtube.com/watch?v=UKobGkO1Mvw&amp;t=168s", "Go to time")</f>
        <v/>
      </c>
    </row>
    <row r="14">
      <c r="A14">
        <f>HYPERLINK("https://www.youtube.com/watch?v=-R36uPrjM7M", "Video")</f>
        <v/>
      </c>
      <c r="B14" t="inlineStr">
        <is>
          <t>0:16</t>
        </is>
      </c>
      <c r="C14" t="inlineStr">
        <is>
          <t>take a page out of the flyboy playbook</t>
        </is>
      </c>
      <c r="D14">
        <f>HYPERLINK("https://www.youtube.com/watch?v=-R36uPrjM7M&amp;t=16s", "Go to time")</f>
        <v/>
      </c>
    </row>
    <row r="15">
      <c r="A15">
        <f>HYPERLINK("https://www.youtube.com/watch?v=bl6GW4vDajs", "Video")</f>
        <v/>
      </c>
      <c r="B15" t="inlineStr">
        <is>
          <t>0:38</t>
        </is>
      </c>
      <c r="C15" t="inlineStr">
        <is>
          <t>which you can lay out</t>
        </is>
      </c>
      <c r="D15">
        <f>HYPERLINK("https://www.youtube.com/watch?v=bl6GW4vDajs&amp;t=38s", "Go to time")</f>
        <v/>
      </c>
    </row>
    <row r="16">
      <c r="A16">
        <f>HYPERLINK("https://www.youtube.com/watch?v=dMwcAiQAAuU", "Video")</f>
        <v/>
      </c>
      <c r="B16" t="inlineStr">
        <is>
          <t>4:02</t>
        </is>
      </c>
      <c r="C16" t="inlineStr">
        <is>
          <t>displays in dismay and socks spouting</t>
        </is>
      </c>
      <c r="D16">
        <f>HYPERLINK("https://www.youtube.com/watch?v=dMwcAiQAAuU&amp;t=242s", "Go to time")</f>
        <v/>
      </c>
    </row>
    <row r="17">
      <c r="A17">
        <f>HYPERLINK("https://www.youtube.com/watch?v=ZiSUOMV3lMo", "Video")</f>
        <v/>
      </c>
      <c r="B17" t="inlineStr">
        <is>
          <t>0:04</t>
        </is>
      </c>
      <c r="C17" t="inlineStr">
        <is>
          <t>and I am about to play
a little game</t>
        </is>
      </c>
      <c r="D17">
        <f>HYPERLINK("https://www.youtube.com/watch?v=ZiSUOMV3lMo&amp;t=4s", "Go to time")</f>
        <v/>
      </c>
    </row>
    <row r="18">
      <c r="A18">
        <f>HYPERLINK("https://www.youtube.com/watch?v=VxOjORYC6yU", "Video")</f>
        <v/>
      </c>
      <c r="B18" t="inlineStr">
        <is>
          <t>2:20</t>
        </is>
      </c>
      <c r="C18" t="inlineStr">
        <is>
          <t>the play the play levi's worried about</t>
        </is>
      </c>
      <c r="D18">
        <f>HYPERLINK("https://www.youtube.com/watch?v=VxOjORYC6yU&amp;t=140s", "Go to time")</f>
        <v/>
      </c>
    </row>
    <row r="19">
      <c r="A19">
        <f>HYPERLINK("https://www.youtube.com/watch?v=WtKCtzTyBw4", "Video")</f>
        <v/>
      </c>
      <c r="B19" t="inlineStr">
        <is>
          <t>6:02</t>
        </is>
      </c>
      <c r="C19" t="inlineStr">
        <is>
          <t>The play was about
nutrition, but none
of the four food groups</t>
        </is>
      </c>
      <c r="D19">
        <f>HYPERLINK("https://www.youtube.com/watch?v=WtKCtzTyBw4&amp;t=362s", "Go to time")</f>
        <v/>
      </c>
    </row>
    <row r="20">
      <c r="A20">
        <f>HYPERLINK("https://www.youtube.com/watch?v=l9zSvKWhN8o", "Video")</f>
        <v/>
      </c>
      <c r="B20" t="inlineStr">
        <is>
          <t>1:31</t>
        </is>
      </c>
      <c r="C20" t="inlineStr">
        <is>
          <t>kept books out of danger slaying a</t>
        </is>
      </c>
      <c r="D20">
        <f>HYPERLINK("https://www.youtube.com/watch?v=l9zSvKWhN8o&amp;t=91s", "Go to time")</f>
        <v/>
      </c>
    </row>
    <row r="21">
      <c r="A21">
        <f>HYPERLINK("https://www.youtube.com/watch?v=oMUxww73tDk", "Video")</f>
        <v/>
      </c>
      <c r="B21" t="inlineStr">
        <is>
          <t>1:34</t>
        </is>
      </c>
      <c r="C21" t="inlineStr">
        <is>
          <t>think I tried to play you out but that's</t>
        </is>
      </c>
      <c r="D21">
        <f>HYPERLINK("https://www.youtube.com/watch?v=oMUxww73tDk&amp;t=94s", "Go to time")</f>
        <v/>
      </c>
    </row>
    <row r="22">
      <c r="A22">
        <f>HYPERLINK("https://www.youtube.com/watch?v=tzoCoTfarQA", "Video")</f>
        <v/>
      </c>
      <c r="B22" t="inlineStr">
        <is>
          <t>21:47</t>
        </is>
      </c>
      <c r="C22" t="inlineStr">
        <is>
          <t>try that out let's play that clip again</t>
        </is>
      </c>
      <c r="D22">
        <f>HYPERLINK("https://www.youtube.com/watch?v=tzoCoTfarQA&amp;t=1307s", "Go to time")</f>
        <v/>
      </c>
    </row>
    <row r="23">
      <c r="A23">
        <f>HYPERLINK("https://www.youtube.com/watch?v=KkSbvTPlOr0", "Video")</f>
        <v/>
      </c>
      <c r="B23" t="inlineStr">
        <is>
          <t>1:02</t>
        </is>
      </c>
      <c r="C23" t="inlineStr">
        <is>
          <t>We supposed to be laying out
by the pool.</t>
        </is>
      </c>
      <c r="D23">
        <f>HYPERLINK("https://www.youtube.com/watch?v=KkSbvTPlOr0&amp;t=62s", "Go to time")</f>
        <v/>
      </c>
    </row>
    <row r="24">
      <c r="A24">
        <f>HYPERLINK("https://www.youtube.com/watch?v=OW_ax8Sf3Ew", "Video")</f>
        <v/>
      </c>
      <c r="B24" t="inlineStr">
        <is>
          <t>10:22</t>
        </is>
      </c>
      <c r="C24" t="inlineStr">
        <is>
          <t>Yeah, this thing
is pretty played out.</t>
        </is>
      </c>
      <c r="D24">
        <f>HYPERLINK("https://www.youtube.com/watch?v=OW_ax8Sf3Ew&amp;t=622s", "Go to time")</f>
        <v/>
      </c>
    </row>
    <row r="25">
      <c r="A25">
        <f>HYPERLINK("https://www.youtube.com/watch?v=hdFJGEq7O_s", "Video")</f>
        <v/>
      </c>
      <c r="B25" t="inlineStr">
        <is>
          <t>7:12</t>
        </is>
      </c>
      <c r="C25" t="inlineStr">
        <is>
          <t>out no seriously we're trying to play a</t>
        </is>
      </c>
      <c r="D25">
        <f>HYPERLINK("https://www.youtube.com/watch?v=hdFJGEq7O_s&amp;t=432s", "Go to time")</f>
        <v/>
      </c>
    </row>
    <row r="26">
      <c r="A26">
        <f>HYPERLINK("https://www.youtube.com/watch?v=53u88nFXAE0", "Video")</f>
        <v/>
      </c>
      <c r="B26" t="inlineStr">
        <is>
          <t>0:33</t>
        </is>
      </c>
      <c r="C26" t="inlineStr">
        <is>
          <t>My little brother plays and
sometimes I help his team out.</t>
        </is>
      </c>
      <c r="D26">
        <f>HYPERLINK("https://www.youtube.com/watch?v=53u88nFXAE0&amp;t=33s", "Go to time")</f>
        <v/>
      </c>
    </row>
    <row r="27">
      <c r="A27">
        <f>HYPERLINK("https://www.youtube.com/watch?v=_bZxIpEw_v4", "Video")</f>
        <v/>
      </c>
      <c r="B27" t="inlineStr">
        <is>
          <t>3:04</t>
        </is>
      </c>
      <c r="C27" t="inlineStr">
        <is>
          <t>that worry thing about layla and mac</t>
        </is>
      </c>
      <c r="D27">
        <f>HYPERLINK("https://www.youtube.com/watch?v=_bZxIpEw_v4&amp;t=184s", "Go to time")</f>
        <v/>
      </c>
    </row>
    <row r="28">
      <c r="A28">
        <f>HYPERLINK("https://www.youtube.com/watch?v=pk1Uc2BY4C0", "Video")</f>
        <v/>
      </c>
      <c r="B28" t="inlineStr">
        <is>
          <t>0:45</t>
        </is>
      </c>
      <c r="C28" t="inlineStr">
        <is>
          <t>get to see how that all plays out the</t>
        </is>
      </c>
      <c r="D28">
        <f>HYPERLINK("https://www.youtube.com/watch?v=pk1Uc2BY4C0&amp;t=45s", "Go to time")</f>
        <v/>
      </c>
    </row>
    <row r="29">
      <c r="A29">
        <f>HYPERLINK("https://www.youtube.com/watch?v=5RsO-AvXrYI", "Video")</f>
        <v/>
      </c>
      <c r="B29" t="inlineStr">
        <is>
          <t>5:57</t>
        </is>
      </c>
      <c r="C29" t="inlineStr">
        <is>
          <t>play the thing that comes out of you no</t>
        </is>
      </c>
      <c r="D29">
        <f>HYPERLINK("https://www.youtube.com/watch?v=5RsO-AvXrYI&amp;t=357s", "Go to time")</f>
        <v/>
      </c>
    </row>
    <row r="30">
      <c r="A30">
        <f>HYPERLINK("https://www.youtube.com/watch?v=5RsO-AvXrYI", "Video")</f>
        <v/>
      </c>
      <c r="B30" t="inlineStr">
        <is>
          <t>17:15</t>
        </is>
      </c>
      <c r="C30" t="inlineStr">
        <is>
          <t>to know about me I don't play bumbling</t>
        </is>
      </c>
      <c r="D30">
        <f>HYPERLINK("https://www.youtube.com/watch?v=5RsO-AvXrYI&amp;t=1035s", "Go to time")</f>
        <v/>
      </c>
    </row>
    <row r="31">
      <c r="A31">
        <f>HYPERLINK("https://www.youtube.com/watch?v=OVjhs3xs0Hg", "Video")</f>
        <v/>
      </c>
      <c r="B31" t="inlineStr">
        <is>
          <t>12:57</t>
        </is>
      </c>
      <c r="C31" t="inlineStr">
        <is>
          <t>("What About Your Friends"
by TLC plays)</t>
        </is>
      </c>
      <c r="D31">
        <f>HYPERLINK("https://www.youtube.com/watch?v=OVjhs3xs0Hg&amp;t=777s", "Go to time")</f>
        <v/>
      </c>
    </row>
    <row r="32">
      <c r="A32">
        <f>HYPERLINK("https://www.youtube.com/watch?v=s39nsXfWveU", "Video")</f>
        <v/>
      </c>
      <c r="B32" t="inlineStr">
        <is>
          <t>1:28</t>
        </is>
      </c>
      <c r="C32" t="inlineStr">
        <is>
          <t>so ferb and i found out you used to play</t>
        </is>
      </c>
      <c r="D32">
        <f>HYPERLINK("https://www.youtube.com/watch?v=s39nsXfWveU&amp;t=88s", "Go to time")</f>
        <v/>
      </c>
    </row>
    <row r="33">
      <c r="A33">
        <f>HYPERLINK("https://www.youtube.com/watch?v=MIvURab_QIg", "Video")</f>
        <v/>
      </c>
      <c r="B33" t="inlineStr">
        <is>
          <t>2:59</t>
        </is>
      </c>
      <c r="C33" t="inlineStr">
        <is>
          <t>by building playgrounds
out of cardboard boxes.</t>
        </is>
      </c>
      <c r="D33">
        <f>HYPERLINK("https://www.youtube.com/watch?v=MIvURab_QIg&amp;t=179s", "Go to time")</f>
        <v/>
      </c>
    </row>
    <row r="34">
      <c r="A34">
        <f>HYPERLINK("https://www.youtube.com/watch?v=eWQgnZCd21U", "Video")</f>
        <v/>
      </c>
      <c r="B34" t="inlineStr">
        <is>
          <t>17:18</t>
        </is>
      </c>
      <c r="C34" t="inlineStr">
        <is>
          <t>-[music plays on TV]
-Just remember, if you think
about doing something, don't!</t>
        </is>
      </c>
      <c r="D34">
        <f>HYPERLINK("https://www.youtube.com/watch?v=eWQgnZCd21U&amp;t=1038s", "Go to time")</f>
        <v/>
      </c>
    </row>
    <row r="35">
      <c r="A35">
        <f>HYPERLINK("https://www.youtube.com/watch?v=_uySq-S43G0", "Video")</f>
        <v/>
      </c>
      <c r="B35" t="inlineStr">
        <is>
          <t>1:53</t>
        </is>
      </c>
      <c r="C35" t="inlineStr">
        <is>
          <t>on out now you are playing with the FY</t>
        </is>
      </c>
      <c r="D35">
        <f>HYPERLINK("https://www.youtube.com/watch?v=_uySq-S43G0&amp;t=113s", "Go to time")</f>
        <v/>
      </c>
    </row>
    <row r="36">
      <c r="A36">
        <f>HYPERLINK("https://www.youtube.com/watch?v=cwIZobj1ItI", "Video")</f>
        <v/>
      </c>
      <c r="B36" t="inlineStr">
        <is>
          <t>12:55</t>
        </is>
      </c>
      <c r="C36" t="inlineStr">
        <is>
          <t>I've been to the future
and I know how things play out.</t>
        </is>
      </c>
      <c r="D36">
        <f>HYPERLINK("https://www.youtube.com/watch?v=cwIZobj1ItI&amp;t=775s", "Go to time")</f>
        <v/>
      </c>
    </row>
    <row r="37">
      <c r="A37">
        <f>HYPERLINK("https://www.youtube.com/watch?v=48UV91zbbd0", "Video")</f>
        <v/>
      </c>
      <c r="B37" t="inlineStr">
        <is>
          <t>1:10</t>
        </is>
      </c>
      <c r="C37" t="inlineStr">
        <is>
          <t>this play is not about my pathetic love</t>
        </is>
      </c>
      <c r="D37">
        <f>HYPERLINK("https://www.youtube.com/watch?v=48UV91zbbd0&amp;t=70s", "Go to time")</f>
        <v/>
      </c>
    </row>
    <row r="38">
      <c r="A38">
        <f>HYPERLINK("https://www.youtube.com/watch?v=LBDuIlqF6JU", "Video")</f>
        <v/>
      </c>
      <c r="B38" t="inlineStr">
        <is>
          <t>26:10</t>
        </is>
      </c>
      <c r="C38" t="inlineStr">
        <is>
          <t>even a playing card all without</t>
        </is>
      </c>
      <c r="D38">
        <f>HYPERLINK("https://www.youtube.com/watch?v=LBDuIlqF6JU&amp;t=1570s", "Go to time")</f>
        <v/>
      </c>
    </row>
    <row r="39">
      <c r="A39">
        <f>HYPERLINK("https://www.youtube.com/watch?v=ztKbRbPtGz4", "Video")</f>
        <v/>
      </c>
      <c r="B39" t="inlineStr">
        <is>
          <t>8:03</t>
        </is>
      </c>
      <c r="C39" t="inlineStr">
        <is>
          <t>coolest parts about playing Andy is I</t>
        </is>
      </c>
      <c r="D39">
        <f>HYPERLINK("https://www.youtube.com/watch?v=ztKbRbPtGz4&amp;t=483s", "Go to time")</f>
        <v/>
      </c>
    </row>
    <row r="40">
      <c r="A40">
        <f>HYPERLINK("https://www.youtube.com/watch?v=mHXTO6YO2Kg", "Video")</f>
        <v/>
      </c>
      <c r="B40" t="inlineStr">
        <is>
          <t>0:09</t>
        </is>
      </c>
      <c r="C40" t="inlineStr">
        <is>
          <t>only about himself I play</t>
        </is>
      </c>
      <c r="D40">
        <f>HYPERLINK("https://www.youtube.com/watch?v=mHXTO6YO2Kg&amp;t=9s", "Go to time")</f>
        <v/>
      </c>
    </row>
    <row r="41">
      <c r="A41">
        <f>HYPERLINK("https://www.youtube.com/watch?v=KZzUT_yAVuY", "Video")</f>
        <v/>
      </c>
      <c r="B41" t="inlineStr">
        <is>
          <t>0:31</t>
        </is>
      </c>
      <c r="C41" t="inlineStr">
        <is>
          <t>They inadvertently try
out for the school play.</t>
        </is>
      </c>
      <c r="D41">
        <f>HYPERLINK("https://www.youtube.com/watch?v=KZzUT_yAVuY&amp;t=31s", "Go to time")</f>
        <v/>
      </c>
    </row>
    <row r="42">
      <c r="A42">
        <f>HYPERLINK("https://www.youtube.com/watch?v=5ueiMMd1en4", "Video")</f>
        <v/>
      </c>
      <c r="B42" t="inlineStr">
        <is>
          <t>18:11</t>
        </is>
      </c>
      <c r="C42" t="inlineStr">
        <is>
          <t>about teach us to play the piano roller</t>
        </is>
      </c>
      <c r="D42">
        <f>HYPERLINK("https://www.youtube.com/watch?v=5ueiMMd1en4&amp;t=1091s", "Go to time")</f>
        <v/>
      </c>
    </row>
    <row r="43">
      <c r="A43">
        <f>HYPERLINK("https://www.youtube.com/watch?v=1e6h5XzcXv0", "Video")</f>
        <v/>
      </c>
      <c r="B43" t="inlineStr">
        <is>
          <t>9:02</t>
        </is>
      </c>
      <c r="C43" t="inlineStr">
        <is>
          <t>about to play six quick cues alright my</t>
        </is>
      </c>
      <c r="D43">
        <f>HYPERLINK("https://www.youtube.com/watch?v=1e6h5XzcXv0&amp;t=542s", "Go to time")</f>
        <v/>
      </c>
    </row>
    <row r="44">
      <c r="A44">
        <f>HYPERLINK("https://www.youtube.com/watch?v=luR-8SFeMjs", "Video")</f>
        <v/>
      </c>
      <c r="B44" t="inlineStr">
        <is>
          <t>2:16</t>
        </is>
      </c>
      <c r="C44" t="inlineStr">
        <is>
          <t>cool i'll play us out</t>
        </is>
      </c>
      <c r="D44">
        <f>HYPERLINK("https://www.youtube.com/watch?v=luR-8SFeMjs&amp;t=136s", "Go to time")</f>
        <v/>
      </c>
    </row>
    <row r="45">
      <c r="A45">
        <f>HYPERLINK("https://www.youtube.com/watch?v=96MRktmAs5c", "Video")</f>
        <v/>
      </c>
      <c r="B45" t="inlineStr">
        <is>
          <t>15:58</t>
        </is>
      </c>
      <c r="C45" t="inlineStr">
        <is>
          <t>Well, maybe you should
think about playing more.</t>
        </is>
      </c>
      <c r="D45">
        <f>HYPERLINK("https://www.youtube.com/watch?v=96MRktmAs5c&amp;t=958s", "Go to time")</f>
        <v/>
      </c>
    </row>
    <row r="46">
      <c r="A46">
        <f>HYPERLINK("https://www.youtube.com/watch?v=BLXZy7xvo5o", "Video")</f>
        <v/>
      </c>
      <c r="B46" t="inlineStr">
        <is>
          <t>26:10</t>
        </is>
      </c>
      <c r="C46" t="inlineStr">
        <is>
          <t>certain play out loud which</t>
        </is>
      </c>
      <c r="D46">
        <f>HYPERLINK("https://www.youtube.com/watch?v=BLXZy7xvo5o&amp;t=1570s", "Go to time")</f>
        <v/>
      </c>
    </row>
    <row r="47">
      <c r="A47">
        <f>HYPERLINK("https://www.youtube.com/watch?v=AFpAL33Shfs", "Video")</f>
        <v/>
      </c>
      <c r="B47" t="inlineStr">
        <is>
          <t>9:35</t>
        </is>
      </c>
      <c r="C47" t="inlineStr">
        <is>
          <t>She can play the trivia machine
on the way out.</t>
        </is>
      </c>
      <c r="D47">
        <f>HYPERLINK("https://www.youtube.com/watch?v=AFpAL33Shfs&amp;t=575s", "Go to time")</f>
        <v/>
      </c>
    </row>
    <row r="48">
      <c r="A48">
        <f>HYPERLINK("https://www.youtube.com/watch?v=JM47fbdHqBI", "Video")</f>
        <v/>
      </c>
      <c r="B48" t="inlineStr">
        <is>
          <t>14:44</t>
        </is>
      </c>
      <c r="C48" t="inlineStr">
        <is>
          <t>♪ They inadvertently try out
for the school play ♪</t>
        </is>
      </c>
      <c r="D48">
        <f>HYPERLINK("https://www.youtube.com/watch?v=JM47fbdHqBI&amp;t=884s", "Go to time")</f>
        <v/>
      </c>
    </row>
    <row r="49">
      <c r="A49">
        <f>HYPERLINK("https://www.youtube.com/watch?v=JM47fbdHqBI", "Video")</f>
        <v/>
      </c>
      <c r="B49" t="inlineStr">
        <is>
          <t>20:30</t>
        </is>
      </c>
      <c r="C49" t="inlineStr">
        <is>
          <t>Calamity Girls,
play us out!</t>
        </is>
      </c>
      <c r="D49">
        <f>HYPERLINK("https://www.youtube.com/watch?v=JM47fbdHqBI&amp;t=1230s", "Go to time")</f>
        <v/>
      </c>
    </row>
    <row r="50">
      <c r="A50">
        <f>HYPERLINK("https://www.youtube.com/watch?v=0M0-ClrMIRQ", "Video")</f>
        <v/>
      </c>
      <c r="B50" t="inlineStr">
        <is>
          <t>5:23</t>
        </is>
      </c>
      <c r="C50" t="inlineStr">
        <is>
          <t>were gonna go play outside what</t>
        </is>
      </c>
      <c r="D50">
        <f>HYPERLINK("https://www.youtube.com/watch?v=0M0-ClrMIRQ&amp;t=323s", "Go to time")</f>
        <v/>
      </c>
    </row>
    <row r="51">
      <c r="A51">
        <f>HYPERLINK("https://www.youtube.com/watch?v=zQmuKrHRoDc", "Video")</f>
        <v/>
      </c>
      <c r="B51" t="inlineStr">
        <is>
          <t>18:22</t>
        </is>
      </c>
      <c r="C51" t="inlineStr">
        <is>
          <t>♪ They inadvertently
Try out for the school play ♪</t>
        </is>
      </c>
      <c r="D51">
        <f>HYPERLINK("https://www.youtube.com/watch?v=zQmuKrHRoDc&amp;t=1102s", "Go to time")</f>
        <v/>
      </c>
    </row>
    <row r="52">
      <c r="A52">
        <f>HYPERLINK("https://www.youtube.com/watch?v=WLGTytMbxuM", "Video")</f>
        <v/>
      </c>
      <c r="B52" t="inlineStr">
        <is>
          <t>11:03</t>
        </is>
      </c>
      <c r="C52" t="inlineStr">
        <is>
          <t>Record scratch!
You tryin' to play
a gig without us?</t>
        </is>
      </c>
      <c r="D52">
        <f>HYPERLINK("https://www.youtube.com/watch?v=WLGTytMbxuM&amp;t=663s", "Go to time")</f>
        <v/>
      </c>
    </row>
    <row r="53">
      <c r="A53">
        <f>HYPERLINK("https://www.youtube.com/watch?v=HEi4LEYnzbc", "Video")</f>
        <v/>
      </c>
      <c r="B53" t="inlineStr">
        <is>
          <t>0:28</t>
        </is>
      </c>
      <c r="C53" t="inlineStr">
        <is>
          <t>You know how this plays out,
Griffin.</t>
        </is>
      </c>
      <c r="D53">
        <f>HYPERLINK("https://www.youtube.com/watch?v=HEi4LEYnzbc&amp;t=28s", "Go to time")</f>
        <v/>
      </c>
    </row>
    <row r="54">
      <c r="A54">
        <f>HYPERLINK("https://www.youtube.com/watch?v=0eiYhV740tQ", "Video")</f>
        <v/>
      </c>
      <c r="B54" t="inlineStr">
        <is>
          <t>28:07</t>
        </is>
      </c>
      <c r="C54" t="inlineStr">
        <is>
          <t>out F direct what you don't like playing</t>
        </is>
      </c>
      <c r="D54">
        <f>HYPERLINK("https://www.youtube.com/watch?v=0eiYhV740tQ&amp;t=1687s", "Go to time")</f>
        <v/>
      </c>
    </row>
    <row r="55">
      <c r="A55">
        <f>HYPERLINK("https://www.youtube.com/watch?v=LLVv-Akjj7c", "Video")</f>
        <v/>
      </c>
      <c r="B55" t="inlineStr">
        <is>
          <t>0:26</t>
        </is>
      </c>
      <c r="C55" t="inlineStr">
        <is>
          <t>play Anywhere how about a game up in</t>
        </is>
      </c>
      <c r="D55">
        <f>HYPERLINK("https://www.youtube.com/watch?v=LLVv-Akjj7c&amp;t=26s", "Go to time")</f>
        <v/>
      </c>
    </row>
    <row r="56">
      <c r="A56">
        <f>HYPERLINK("https://www.youtube.com/watch?v=liZM-afUIUk", "Video")</f>
        <v/>
      </c>
      <c r="B56" t="inlineStr">
        <is>
          <t>13:34</t>
        </is>
      </c>
      <c r="C56" t="inlineStr">
        <is>
          <t>that's about play time</t>
        </is>
      </c>
      <c r="D56">
        <f>HYPERLINK("https://www.youtube.com/watch?v=liZM-afUIUk&amp;t=814s", "Go to time")</f>
        <v/>
      </c>
    </row>
    <row r="57">
      <c r="A57">
        <f>HYPERLINK("https://www.youtube.com/watch?v=seF3Yj2467A", "Video")</f>
        <v/>
      </c>
      <c r="B57" t="inlineStr">
        <is>
          <t>33:03</t>
        </is>
      </c>
      <c r="C57" t="inlineStr">
        <is>
          <t>playing Sur we're saking out</t>
        </is>
      </c>
      <c r="D57">
        <f>HYPERLINK("https://www.youtube.com/watch?v=seF3Yj2467A&amp;t=1983s", "Go to time")</f>
        <v/>
      </c>
    </row>
    <row r="58">
      <c r="A58">
        <f>HYPERLINK("https://www.youtube.com/watch?v=4GZuJynix68", "Video")</f>
        <v/>
      </c>
      <c r="B58" t="inlineStr">
        <is>
          <t>1:42</t>
        </is>
      </c>
      <c r="C58" t="inlineStr">
        <is>
          <t>♪ They inadvertently try out
For the school play</t>
        </is>
      </c>
      <c r="D58">
        <f>HYPERLINK("https://www.youtube.com/watch?v=4GZuJynix68&amp;t=102s", "Go to time")</f>
        <v/>
      </c>
    </row>
    <row r="59">
      <c r="A59">
        <f>HYPERLINK("https://www.youtube.com/watch?v=MO9PCTFJiRs", "Video")</f>
        <v/>
      </c>
      <c r="B59" t="inlineStr">
        <is>
          <t>3:46</t>
        </is>
      </c>
      <c r="C59" t="inlineStr">
        <is>
          <t>[sighs] They warned me
about your wordplay.</t>
        </is>
      </c>
      <c r="D59">
        <f>HYPERLINK("https://www.youtube.com/watch?v=MO9PCTFJiRs&amp;t=226s", "Go to time")</f>
        <v/>
      </c>
    </row>
    <row r="60">
      <c r="A60">
        <f>HYPERLINK("https://www.youtube.com/watch?v=udI74k7oZN0", "Video")</f>
        <v/>
      </c>
      <c r="B60" t="inlineStr">
        <is>
          <t>11:33</t>
        </is>
      </c>
      <c r="C60" t="inlineStr">
        <is>
          <t>think I tried to play you out but that's</t>
        </is>
      </c>
      <c r="D60">
        <f>HYPERLINK("https://www.youtube.com/watch?v=udI74k7oZN0&amp;t=693s", "Go to time")</f>
        <v/>
      </c>
    </row>
    <row r="61">
      <c r="A61">
        <f>HYPERLINK("https://www.youtube.com/watch?v=24rNWgr1mA0", "Video")</f>
        <v/>
      </c>
      <c r="B61" t="inlineStr">
        <is>
          <t>15:25</t>
        </is>
      </c>
      <c r="C61" t="inlineStr">
        <is>
          <t>Oh! What about
the twirl-around relay race?</t>
        </is>
      </c>
      <c r="D61">
        <f>HYPERLINK("https://www.youtube.com/watch?v=24rNWgr1mA0&amp;t=925s", "Go to time")</f>
        <v/>
      </c>
    </row>
    <row r="62">
      <c r="A62">
        <f>HYPERLINK("https://www.youtube.com/watch?v=MISQW1MrhRw", "Video")</f>
        <v/>
      </c>
      <c r="B62" t="inlineStr">
        <is>
          <t>1:28</t>
        </is>
      </c>
      <c r="C62" t="inlineStr">
        <is>
          <t>things about the show besides playing</t>
        </is>
      </c>
      <c r="D62">
        <f>HYPERLINK("https://www.youtube.com/watch?v=MISQW1MrhRw&amp;t=88s", "Go to time")</f>
        <v/>
      </c>
    </row>
    <row r="63">
      <c r="A63">
        <f>HYPERLINK("https://www.youtube.com/watch?v=IY2hHmQy3_c", "Video")</f>
        <v/>
      </c>
      <c r="B63" t="inlineStr">
        <is>
          <t>16:41</t>
        </is>
      </c>
      <c r="C63" t="inlineStr">
        <is>
          <t>even a playing card all without</t>
        </is>
      </c>
      <c r="D63">
        <f>HYPERLINK("https://www.youtube.com/watch?v=IY2hHmQy3_c&amp;t=1001s", "Go to time")</f>
        <v/>
      </c>
    </row>
    <row r="64">
      <c r="A64">
        <f>HYPERLINK("https://www.youtube.com/watch?v=VYsm5Su1xsY", "Video")</f>
        <v/>
      </c>
      <c r="B64" t="inlineStr">
        <is>
          <t>0:38</t>
        </is>
      </c>
      <c r="C64" t="inlineStr">
        <is>
          <t>about playing andy is i get to bring a</t>
        </is>
      </c>
      <c r="D64">
        <f>HYPERLINK("https://www.youtube.com/watch?v=VYsm5Su1xsY&amp;t=38s", "Go to time")</f>
        <v/>
      </c>
    </row>
    <row r="65">
      <c r="A65">
        <f>HYPERLINK("https://www.youtube.com/watch?v=iOMu86yxneA", "Video")</f>
        <v/>
      </c>
      <c r="B65" t="inlineStr">
        <is>
          <t>1:00</t>
        </is>
      </c>
      <c r="C65" t="inlineStr">
        <is>
          <t>We can't play
if you're freaking everyone out.</t>
        </is>
      </c>
      <c r="D65">
        <f>HYPERLINK("https://www.youtube.com/watch?v=iOMu86yxneA&amp;t=60s", "Go to time")</f>
        <v/>
      </c>
    </row>
    <row r="66">
      <c r="A66">
        <f>HYPERLINK("https://www.youtube.com/watch?v=SG2BjnDwubc", "Video")</f>
        <v/>
      </c>
      <c r="B66" t="inlineStr">
        <is>
          <t>5:56</t>
        </is>
      </c>
      <c r="C66" t="inlineStr">
        <is>
          <t>display car check out the weird</t>
        </is>
      </c>
      <c r="D66">
        <f>HYPERLINK("https://www.youtube.com/watch?v=SG2BjnDwubc&amp;t=356s", "Go to time")</f>
        <v/>
      </c>
    </row>
    <row r="67">
      <c r="A67">
        <f>HYPERLINK("https://www.youtube.com/watch?v=tgn_fzxKa_8", "Video")</f>
        <v/>
      </c>
      <c r="B67" t="inlineStr">
        <is>
          <t>1:26</t>
        </is>
      </c>
      <c r="C67" t="inlineStr">
        <is>
          <t>the players come out everyone gets so</t>
        </is>
      </c>
      <c r="D67">
        <f>HYPERLINK("https://www.youtube.com/watch?v=tgn_fzxKa_8&amp;t=86s", "Go to time")</f>
        <v/>
      </c>
    </row>
    <row r="68">
      <c r="A68">
        <f>HYPERLINK("https://www.youtube.com/watch?v=KiEdz7yyoGs", "Video")</f>
        <v/>
      </c>
      <c r="B68" t="inlineStr">
        <is>
          <t>3:55</t>
        </is>
      </c>
      <c r="C68" t="inlineStr">
        <is>
          <t>have an idea how about we play a game</t>
        </is>
      </c>
      <c r="D68">
        <f>HYPERLINK("https://www.youtube.com/watch?v=KiEdz7yyoGs&amp;t=235s", "Go to time")</f>
        <v/>
      </c>
    </row>
    <row r="69">
      <c r="A69">
        <f>HYPERLINK("https://www.youtube.com/watch?v=lmJnjo1LDyw", "Video")</f>
        <v/>
      </c>
      <c r="B69" t="inlineStr">
        <is>
          <t>0:51</t>
        </is>
      </c>
      <c r="C69" t="inlineStr">
        <is>
          <t>school kids in the out here playing</t>
        </is>
      </c>
      <c r="D69">
        <f>HYPERLINK("https://www.youtube.com/watch?v=lmJnjo1LDyw&amp;t=51s", "Go to time")</f>
        <v/>
      </c>
    </row>
    <row r="70">
      <c r="A70">
        <f>HYPERLINK("https://www.youtube.com/watch?v=X3NJiaZSOII", "Video")</f>
        <v/>
      </c>
      <c r="B70" t="inlineStr">
        <is>
          <t>8:09</t>
        </is>
      </c>
      <c r="C70" t="inlineStr">
        <is>
          <t>play soccer how about battling it out on</t>
        </is>
      </c>
      <c r="D70">
        <f>HYPERLINK("https://www.youtube.com/watch?v=X3NJiaZSOII&amp;t=489s", "Go to time")</f>
        <v/>
      </c>
    </row>
    <row r="71">
      <c r="A71">
        <f>HYPERLINK("https://www.youtube.com/watch?v=lGLCEF9WzpU", "Video")</f>
        <v/>
      </c>
      <c r="B71" t="inlineStr">
        <is>
          <t>0:07</t>
        </is>
      </c>
      <c r="C71" t="inlineStr">
        <is>
          <t>plays and I learned a lot about the</t>
        </is>
      </c>
      <c r="D71">
        <f>HYPERLINK("https://www.youtube.com/watch?v=lGLCEF9WzpU&amp;t=7s", "Go to time")</f>
        <v/>
      </c>
    </row>
    <row r="72">
      <c r="A72">
        <f>HYPERLINK("https://www.youtube.com/watch?v=_obt-x0IxeY", "Video")</f>
        <v/>
      </c>
      <c r="B72" t="inlineStr">
        <is>
          <t>32:14</t>
        </is>
      </c>
      <c r="C72" t="inlineStr">
        <is>
          <t>check out these pictures of playing</t>
        </is>
      </c>
      <c r="D72">
        <f>HYPERLINK("https://www.youtube.com/watch?v=_obt-x0IxeY&amp;t=1934s", "Go to time")</f>
        <v/>
      </c>
    </row>
    <row r="73">
      <c r="A73">
        <f>HYPERLINK("https://www.youtube.com/watch?v=eg8qYzAAwM0", "Video")</f>
        <v/>
      </c>
      <c r="B73" t="inlineStr">
        <is>
          <t>1:24</t>
        </is>
      </c>
      <c r="C73" t="inlineStr">
        <is>
          <t>playing me now I know all about</t>
        </is>
      </c>
      <c r="D73">
        <f>HYPERLINK("https://www.youtube.com/watch?v=eg8qYzAAwM0&amp;t=84s", "Go to time")</f>
        <v/>
      </c>
    </row>
    <row r="74">
      <c r="A74">
        <f>HYPERLINK("https://www.youtube.com/watch?v=gJjUtlUPxLQ", "Video")</f>
        <v/>
      </c>
      <c r="B74" t="inlineStr">
        <is>
          <t>0:23</t>
        </is>
      </c>
      <c r="C74" t="inlineStr">
        <is>
          <t>ABOUT HOCKEY-PLAYING
AARDVARKS.</t>
        </is>
      </c>
      <c r="D74">
        <f>HYPERLINK("https://www.youtube.com/watch?v=gJjUtlUPxLQ&amp;t=23s", "Go to time")</f>
        <v/>
      </c>
    </row>
    <row r="75">
      <c r="A75">
        <f>HYPERLINK("https://www.youtube.com/watch?v=YiZJDKVAloU", "Video")</f>
        <v/>
      </c>
      <c r="B75" t="inlineStr">
        <is>
          <t>1:40</t>
        </is>
      </c>
      <c r="C75" t="inlineStr">
        <is>
          <t>you boys to play out in the heat but Mr</t>
        </is>
      </c>
      <c r="D75">
        <f>HYPERLINK("https://www.youtube.com/watch?v=YiZJDKVAloU&amp;t=100s", "Go to time")</f>
        <v/>
      </c>
    </row>
    <row r="76">
      <c r="A76">
        <f>HYPERLINK("https://www.youtube.com/watch?v=F49JQPo5W7A", "Video")</f>
        <v/>
      </c>
      <c r="B76" t="inlineStr">
        <is>
          <t>10:51</t>
        </is>
      </c>
      <c r="C76" t="inlineStr">
        <is>
          <t>displays in dismay and socks spouting</t>
        </is>
      </c>
      <c r="D76">
        <f>HYPERLINK("https://www.youtube.com/watch?v=F49JQPo5W7A&amp;t=651s", "Go to time")</f>
        <v/>
      </c>
    </row>
    <row r="77">
      <c r="A77">
        <f>HYPERLINK("https://www.youtube.com/watch?v=T97EKUImjo8", "Video")</f>
        <v/>
      </c>
      <c r="B77" t="inlineStr">
        <is>
          <t>4:52</t>
        </is>
      </c>
      <c r="C77" t="inlineStr">
        <is>
          <t>It's played out, Mom.</t>
        </is>
      </c>
      <c r="D77">
        <f>HYPERLINK("https://www.youtube.com/watch?v=T97EKUImjo8&amp;t=292s", "Go to time")</f>
        <v/>
      </c>
    </row>
    <row r="78">
      <c r="A78">
        <f>HYPERLINK("https://www.youtube.com/watch?v=Rul6t2ey-94", "Video")</f>
        <v/>
      </c>
      <c r="B78" t="inlineStr">
        <is>
          <t>9:26</t>
        </is>
      </c>
      <c r="C78" t="inlineStr">
        <is>
          <t>I'm trying out
for a school play.</t>
        </is>
      </c>
      <c r="D78">
        <f>HYPERLINK("https://www.youtube.com/watch?v=Rul6t2ey-94&amp;t=566s", "Go to time")</f>
        <v/>
      </c>
    </row>
    <row r="79">
      <c r="A79">
        <f>HYPERLINK("https://www.youtube.com/watch?v=PHElFtGN6h4", "Video")</f>
        <v/>
      </c>
      <c r="B79" t="inlineStr">
        <is>
          <t>0:17</t>
        </is>
      </c>
      <c r="C79" t="inlineStr">
        <is>
          <t>maybe he'll lay an egg check it out 5</t>
        </is>
      </c>
      <c r="D79">
        <f>HYPERLINK("https://www.youtube.com/watch?v=PHElFtGN6h4&amp;t=17s", "Go to time")</f>
        <v/>
      </c>
    </row>
    <row r="80">
      <c r="A80">
        <f>HYPERLINK("https://www.youtube.com/watch?v=hVtKP38oxdw", "Video")</f>
        <v/>
      </c>
      <c r="B80" t="inlineStr">
        <is>
          <t>0:07</t>
        </is>
      </c>
      <c r="C80" t="inlineStr">
        <is>
          <t>how about we play a fun game</t>
        </is>
      </c>
      <c r="D80">
        <f>HYPERLINK("https://www.youtube.com/watch?v=hVtKP38oxdw&amp;t=7s", "Go to time")</f>
        <v/>
      </c>
    </row>
    <row r="81">
      <c r="A81">
        <f>HYPERLINK("https://www.youtube.com/watch?v=bhWTZZilxHQ", "Video")</f>
        <v/>
      </c>
      <c r="B81" t="inlineStr">
        <is>
          <t>18:14</t>
        </is>
      </c>
      <c r="C81" t="inlineStr">
        <is>
          <t>They inadvertently try
out for the school play.</t>
        </is>
      </c>
      <c r="D81">
        <f>HYPERLINK("https://www.youtube.com/watch?v=bhWTZZilxHQ&amp;t=1094s", "Go to time")</f>
        <v/>
      </c>
    </row>
    <row r="82">
      <c r="A82">
        <f>HYPERLINK("https://www.youtube.com/watch?v=isTwx2V_2IM", "Video")</f>
        <v/>
      </c>
      <c r="B82" t="inlineStr">
        <is>
          <t>6:40</t>
        </is>
      </c>
      <c r="C82" t="inlineStr">
        <is>
          <t>YOU THINKING ABOUT
PLAYING IT NOW?</t>
        </is>
      </c>
      <c r="D82">
        <f>HYPERLINK("https://www.youtube.com/watch?v=isTwx2V_2IM&amp;t=400s", "Go to time")</f>
        <v/>
      </c>
    </row>
    <row r="83">
      <c r="A83">
        <f>HYPERLINK("https://www.youtube.com/watch?v=-ZAWhvh5MLM", "Video")</f>
        <v/>
      </c>
      <c r="B83" t="inlineStr">
        <is>
          <t>4:32</t>
        </is>
      </c>
      <c r="C83" t="inlineStr">
        <is>
          <t>the name of a certain
play out loud.</t>
        </is>
      </c>
      <c r="D83">
        <f>HYPERLINK("https://www.youtube.com/watch?v=-ZAWhvh5MLM&amp;t=272s", "Go to time")</f>
        <v/>
      </c>
    </row>
    <row r="84">
      <c r="A84">
        <f>HYPERLINK("https://www.youtube.com/watch?v=POGPnjDfeCI", "Video")</f>
        <v/>
      </c>
      <c r="B84" t="inlineStr">
        <is>
          <t>0:21</t>
        </is>
      </c>
      <c r="C84" t="inlineStr">
        <is>
          <t>Oh! What about
the twirl-around relay race?</t>
        </is>
      </c>
      <c r="D84">
        <f>HYPERLINK("https://www.youtube.com/watch?v=POGPnjDfeCI&amp;t=21s", "Go to time")</f>
        <v/>
      </c>
    </row>
    <row r="85">
      <c r="A85">
        <f>HYPERLINK("https://www.youtube.com/watch?v=SqJlo6L4u8s", "Video")</f>
        <v/>
      </c>
      <c r="B85" t="inlineStr">
        <is>
          <t>8:26</t>
        </is>
      </c>
      <c r="C85" t="inlineStr">
        <is>
          <t>kept folks out of
danger, slaying</t>
        </is>
      </c>
      <c r="D85">
        <f>HYPERLINK("https://www.youtube.com/watch?v=SqJlo6L4u8s&amp;t=506s", "Go to time")</f>
        <v/>
      </c>
    </row>
    <row r="86">
      <c r="A86">
        <f>HYPERLINK("https://www.youtube.com/watch?v=SunaeFReaZY", "Video")</f>
        <v/>
      </c>
      <c r="B86" t="inlineStr">
        <is>
          <t>8:29</t>
        </is>
      </c>
      <c r="C86" t="inlineStr">
        <is>
          <t>-out of this hole.
-[♪ dramatic music playing]</t>
        </is>
      </c>
      <c r="D86">
        <f>HYPERLINK("https://www.youtube.com/watch?v=SunaeFReaZY&amp;t=509s", "Go to time")</f>
        <v/>
      </c>
    </row>
    <row r="87">
      <c r="A87">
        <f>HYPERLINK("https://www.youtube.com/watch?v=yblvA-xe6Dg", "Video")</f>
        <v/>
      </c>
      <c r="B87" t="inlineStr">
        <is>
          <t>0:04</t>
        </is>
      </c>
      <c r="C87" t="inlineStr">
        <is>
          <t>is about all of the ants trying to play</t>
        </is>
      </c>
      <c r="D87">
        <f>HYPERLINK("https://www.youtube.com/watch?v=yblvA-xe6Dg&amp;t=4s", "Go to time")</f>
        <v/>
      </c>
    </row>
    <row r="88">
      <c r="A88">
        <f>HYPERLINK("https://www.youtube.com/watch?v=nCvQQbCvzhY", "Video")</f>
        <v/>
      </c>
      <c r="B88" t="inlineStr">
        <is>
          <t>18:42</t>
        </is>
      </c>
      <c r="C88" t="inlineStr">
        <is>
          <t>to play soccer how about battling it out</t>
        </is>
      </c>
      <c r="D88">
        <f>HYPERLINK("https://www.youtube.com/watch?v=nCvQQbCvzhY&amp;t=1122s", "Go to time")</f>
        <v/>
      </c>
    </row>
    <row r="89">
      <c r="A89">
        <f>HYPERLINK("https://www.youtube.com/watch?v=cCupuTnNmQ0", "Video")</f>
        <v/>
      </c>
      <c r="B89" t="inlineStr">
        <is>
          <t>6:00</t>
        </is>
      </c>
      <c r="C89" t="inlineStr">
        <is>
          <t>We'll take another look at this play
back out to the point RAM!</t>
        </is>
      </c>
      <c r="D89">
        <f>HYPERLINK("https://www.youtube.com/watch?v=cCupuTnNmQ0&amp;t=360s", "Go to time")</f>
        <v/>
      </c>
    </row>
    <row r="90">
      <c r="A90">
        <f>HYPERLINK("https://www.youtube.com/watch?v=MEq2--uL6UY", "Video")</f>
        <v/>
      </c>
      <c r="B90" t="inlineStr">
        <is>
          <t>0:48</t>
        </is>
      </c>
      <c r="C90" t="inlineStr">
        <is>
          <t>what I love the most about playing flag</t>
        </is>
      </c>
      <c r="D90">
        <f>HYPERLINK("https://www.youtube.com/watch?v=MEq2--uL6UY&amp;t=48s", "Go to time")</f>
        <v/>
      </c>
    </row>
    <row r="91">
      <c r="A91">
        <f>HYPERLINK("https://www.youtube.com/watch?v=zqCISs4G3PU", "Video")</f>
        <v/>
      </c>
      <c r="B91" t="inlineStr">
        <is>
          <t>0:27</t>
        </is>
      </c>
      <c r="C91" t="inlineStr">
        <is>
          <t>out of control or did you play a hang GL</t>
        </is>
      </c>
      <c r="D91">
        <f>HYPERLINK("https://www.youtube.com/watch?v=zqCISs4G3PU&amp;t=27s", "Go to time")</f>
        <v/>
      </c>
    </row>
    <row r="92">
      <c r="A92">
        <f>HYPERLINK("https://www.youtube.com/watch?v=zsFPtKw2LZM", "Video")</f>
        <v/>
      </c>
      <c r="B92" t="inlineStr">
        <is>
          <t>0:51</t>
        </is>
      </c>
      <c r="C92" t="inlineStr">
        <is>
          <t>force played out on my butt sorry sarah</t>
        </is>
      </c>
      <c r="D92">
        <f>HYPERLINK("https://www.youtube.com/watch?v=zsFPtKw2LZM&amp;t=51s", "Go to time")</f>
        <v/>
      </c>
    </row>
    <row r="93">
      <c r="A93">
        <f>HYPERLINK("https://www.youtube.com/watch?v=fvnYhZgR6Bk", "Video")</f>
        <v/>
      </c>
      <c r="B93" t="inlineStr">
        <is>
          <t>1:17</t>
        </is>
      </c>
      <c r="C93" t="inlineStr">
        <is>
          <t>time check out these pictures of playing</t>
        </is>
      </c>
      <c r="D93">
        <f>HYPERLINK("https://www.youtube.com/watch?v=fvnYhZgR6Bk&amp;t=77s", "Go to time")</f>
        <v/>
      </c>
    </row>
    <row r="94">
      <c r="A94">
        <f>HYPERLINK("https://www.youtube.com/watch?v=pUSF6iAGe0s", "Video")</f>
        <v/>
      </c>
      <c r="B94" t="inlineStr">
        <is>
          <t>0:05</t>
        </is>
      </c>
      <c r="C94" t="inlineStr">
        <is>
          <t>How about battling it out
on an equal playing field?</t>
        </is>
      </c>
      <c r="D94">
        <f>HYPERLINK("https://www.youtube.com/watch?v=pUSF6iAGe0s&amp;t=5s", "Go to time")</f>
        <v/>
      </c>
    </row>
    <row r="95">
      <c r="A95">
        <f>HYPERLINK("https://www.youtube.com/watch?v=wTQEtH8Qjuo", "Video")</f>
        <v/>
      </c>
      <c r="B95" t="inlineStr">
        <is>
          <t>1:41</t>
        </is>
      </c>
      <c r="C95" t="inlineStr">
        <is>
          <t>means to get sound out of it i can play</t>
        </is>
      </c>
      <c r="D95">
        <f>HYPERLINK("https://www.youtube.com/watch?v=wTQEtH8Qjuo&amp;t=101s", "Go to time")</f>
        <v/>
      </c>
    </row>
    <row r="96">
      <c r="A96">
        <f>HYPERLINK("https://www.youtube.com/watch?v=oeCJtToO86k", "Video")</f>
        <v/>
      </c>
      <c r="B96" t="inlineStr">
        <is>
          <t>2:23</t>
        </is>
      </c>
      <c r="C96" t="inlineStr">
        <is>
          <t>about teach us how to play the piano</t>
        </is>
      </c>
      <c r="D96">
        <f>HYPERLINK("https://www.youtube.com/watch?v=oeCJtToO86k&amp;t=143s", "Go to time")</f>
        <v/>
      </c>
    </row>
    <row r="97">
      <c r="A97">
        <f>HYPERLINK("https://www.youtube.com/watch?v=VaD1f4gizSI", "Video")</f>
        <v/>
      </c>
      <c r="B97" t="inlineStr">
        <is>
          <t>1:19</t>
        </is>
      </c>
      <c r="C97" t="inlineStr">
        <is>
          <t>playing a super fun game,
enjoying the outdoors,</t>
        </is>
      </c>
      <c r="D97">
        <f>HYPERLINK("https://www.youtube.com/watch?v=VaD1f4gizSI&amp;t=79s", "Go to time")</f>
        <v/>
      </c>
    </row>
    <row r="98">
      <c r="A98">
        <f>HYPERLINK("https://www.youtube.com/watch?v=ZgcKrRGeVOg", "Video")</f>
        <v/>
      </c>
      <c r="B98" t="inlineStr">
        <is>
          <t>19:57</t>
        </is>
      </c>
      <c r="C98" t="inlineStr">
        <is>
          <t>okay how about don't you want to play</t>
        </is>
      </c>
      <c r="D98">
        <f>HYPERLINK("https://www.youtube.com/watch?v=ZgcKrRGeVOg&amp;t=1197s", "Go to time")</f>
        <v/>
      </c>
    </row>
    <row r="99">
      <c r="A99">
        <f>HYPERLINK("https://www.youtube.com/watch?v=JWCXLVZblS8", "Video")</f>
        <v/>
      </c>
      <c r="B99" t="inlineStr">
        <is>
          <t>0:52</t>
        </is>
      </c>
      <c r="C99" t="inlineStr">
        <is>
          <t>of three and play wipe out on your butt</t>
        </is>
      </c>
      <c r="D99">
        <f>HYPERLINK("https://www.youtube.com/watch?v=JWCXLVZblS8&amp;t=52s", "Go to time")</f>
        <v/>
      </c>
    </row>
    <row r="100">
      <c r="A100">
        <f>HYPERLINK("https://www.youtube.com/watch?v=Z5SHAoXyD5A", "Video")</f>
        <v/>
      </c>
      <c r="B100" t="inlineStr">
        <is>
          <t>8:11</t>
        </is>
      </c>
      <c r="C100" t="inlineStr">
        <is>
          <t>kids playing baseball maybe you're out</t>
        </is>
      </c>
      <c r="D100">
        <f>HYPERLINK("https://www.youtube.com/watch?v=Z5SHAoXyD5A&amp;t=491s", "Go to time")</f>
        <v/>
      </c>
    </row>
    <row r="101">
      <c r="A101">
        <f>HYPERLINK("https://www.youtube.com/watch?v=6WTHN2c6z84", "Video")</f>
        <v/>
      </c>
      <c r="B101" t="inlineStr">
        <is>
          <t>0:55</t>
        </is>
      </c>
      <c r="C101" t="inlineStr">
        <is>
          <t>okay how about don't you want to play</t>
        </is>
      </c>
      <c r="D101">
        <f>HYPERLINK("https://www.youtube.com/watch?v=6WTHN2c6z84&amp;t=55s", "Go to time")</f>
        <v/>
      </c>
    </row>
    <row r="102">
      <c r="A102">
        <f>HYPERLINK("https://www.youtube.com/watch?v=bJuEo4tYHgo", "Video")</f>
        <v/>
      </c>
      <c r="B102" t="inlineStr">
        <is>
          <t>0:51</t>
        </is>
      </c>
      <c r="C102" t="inlineStr">
        <is>
          <t>of three and play wipe out on your butt</t>
        </is>
      </c>
      <c r="D102">
        <f>HYPERLINK("https://www.youtube.com/watch?v=bJuEo4tYHgo&amp;t=51s", "Go to time")</f>
        <v/>
      </c>
    </row>
    <row r="103">
      <c r="A103">
        <f>HYPERLINK("https://www.youtube.com/watch?v=rQ04JJmt24E", "Video")</f>
        <v/>
      </c>
      <c r="B103" t="inlineStr">
        <is>
          <t>16:31</t>
        </is>
      </c>
      <c r="C103" t="inlineStr">
        <is>
          <t>of three and play wipe out on your butt</t>
        </is>
      </c>
      <c r="D103">
        <f>HYPERLINK("https://www.youtube.com/watch?v=rQ04JJmt24E&amp;t=991s", "Go to time")</f>
        <v/>
      </c>
    </row>
    <row r="104">
      <c r="A104">
        <f>HYPERLINK("https://www.youtube.com/watch?v=_V3-w5rAjbQ", "Video")</f>
        <v/>
      </c>
      <c r="B104" t="inlineStr">
        <is>
          <t>14:28</t>
        </is>
      </c>
      <c r="C104" t="inlineStr">
        <is>
          <t>of three and play wipe out on your butt</t>
        </is>
      </c>
      <c r="D104">
        <f>HYPERLINK("https://www.youtube.com/watch?v=_V3-w5rAjbQ&amp;t=868s", "Go to time")</f>
        <v/>
      </c>
    </row>
    <row r="105">
      <c r="A105">
        <f>HYPERLINK("https://www.youtube.com/watch?v=g7iAe94z438", "Video")</f>
        <v/>
      </c>
      <c r="B105" t="inlineStr">
        <is>
          <t>2:45</t>
        </is>
      </c>
      <c r="C105" t="inlineStr">
        <is>
          <t>always going out to play basketball with</t>
        </is>
      </c>
      <c r="D105">
        <f>HYPERLINK("https://www.youtube.com/watch?v=g7iAe94z438&amp;t=165s", "Go to time")</f>
        <v/>
      </c>
    </row>
    <row r="106">
      <c r="A106">
        <f>HYPERLINK("https://www.youtube.com/watch?v=pIqjFIKiL7A", "Video")</f>
        <v/>
      </c>
      <c r="B106" t="inlineStr">
        <is>
          <t>3:01</t>
        </is>
      </c>
      <c r="C106" t="inlineStr">
        <is>
          <t>so what's the third play about</t>
        </is>
      </c>
      <c r="D106">
        <f>HYPERLINK("https://www.youtube.com/watch?v=pIqjFIKiL7A&amp;t=181s", "Go to time")</f>
        <v/>
      </c>
    </row>
    <row r="107">
      <c r="A107">
        <f>HYPERLINK("https://www.youtube.com/watch?v=huKhCvsMyTM", "Video")</f>
        <v/>
      </c>
      <c r="B107" t="inlineStr">
        <is>
          <t>0:16</t>
        </is>
      </c>
      <c r="C107" t="inlineStr">
        <is>
          <t>about plays plus it's all in french well</t>
        </is>
      </c>
      <c r="D107">
        <f>HYPERLINK("https://www.youtube.com/watch?v=huKhCvsMyTM&amp;t=16s", "Go to time")</f>
        <v/>
      </c>
    </row>
    <row r="108">
      <c r="A108">
        <f>HYPERLINK("https://www.youtube.com/watch?v=lCL5HF0Ewyg", "Video")</f>
        <v/>
      </c>
      <c r="B108" t="inlineStr">
        <is>
          <t>2:52</t>
        </is>
      </c>
      <c r="C108" t="inlineStr">
        <is>
          <t>openly discuss and play out horror film</t>
        </is>
      </c>
      <c r="D108">
        <f>HYPERLINK("https://www.youtube.com/watch?v=lCL5HF0Ewyg&amp;t=172s", "Go to time")</f>
        <v/>
      </c>
    </row>
    <row r="109">
      <c r="A109">
        <f>HYPERLINK("https://www.youtube.com/watch?v=0A2gix_qEC4", "Video")</f>
        <v/>
      </c>
      <c r="B109" t="inlineStr">
        <is>
          <t>5:59</t>
        </is>
      </c>
      <c r="C109" t="inlineStr">
        <is>
          <t>screenplay but lost out to rainman the</t>
        </is>
      </c>
      <c r="D109">
        <f>HYPERLINK("https://www.youtube.com/watch?v=0A2gix_qEC4&amp;t=359s", "Go to time")</f>
        <v/>
      </c>
    </row>
    <row r="110">
      <c r="A110">
        <f>HYPERLINK("https://www.youtube.com/watch?v=5VIbt3gtgA8", "Video")</f>
        <v/>
      </c>
      <c r="B110" t="inlineStr">
        <is>
          <t>0:54</t>
        </is>
      </c>
      <c r="C110" t="inlineStr">
        <is>
          <t>your record that's not playing out too</t>
        </is>
      </c>
      <c r="D110">
        <f>HYPERLINK("https://www.youtube.com/watch?v=5VIbt3gtgA8&amp;t=54s", "Go to time")</f>
        <v/>
      </c>
    </row>
    <row r="111">
      <c r="A111">
        <f>HYPERLINK("https://www.youtube.com/watch?v=7-S9tMlI824", "Video")</f>
        <v/>
      </c>
      <c r="B111" t="inlineStr">
        <is>
          <t>1:41</t>
        </is>
      </c>
      <c r="C111" t="inlineStr">
        <is>
          <t>play when it's raining outside and you</t>
        </is>
      </c>
      <c r="D111">
        <f>HYPERLINK("https://www.youtube.com/watch?v=7-S9tMlI824&amp;t=101s", "Go to time")</f>
        <v/>
      </c>
    </row>
    <row r="112">
      <c r="A112">
        <f>HYPERLINK("https://www.youtube.com/watch?v=p4stxGV14_E", "Video")</f>
        <v/>
      </c>
      <c r="B112" t="inlineStr">
        <is>
          <t>50:07</t>
        </is>
      </c>
      <c r="C112" t="inlineStr">
        <is>
          <t>little DC about maybe or not him playing</t>
        </is>
      </c>
      <c r="D112">
        <f>HYPERLINK("https://www.youtube.com/watch?v=p4stxGV14_E&amp;t=3007s", "Go to time")</f>
        <v/>
      </c>
    </row>
    <row r="113">
      <c r="A113">
        <f>HYPERLINK("https://www.youtube.com/watch?v=0W081BKGbBA", "Video")</f>
        <v/>
      </c>
      <c r="B113" t="inlineStr">
        <is>
          <t>7:25</t>
        </is>
      </c>
      <c r="C113" t="inlineStr">
        <is>
          <t>out who could potentially play them but</t>
        </is>
      </c>
      <c r="D113">
        <f>HYPERLINK("https://www.youtube.com/watch?v=0W081BKGbBA&amp;t=445s", "Go to time")</f>
        <v/>
      </c>
    </row>
    <row r="114">
      <c r="A114">
        <f>HYPERLINK("https://www.youtube.com/watch?v=0W081BKGbBA", "Video")</f>
        <v/>
      </c>
      <c r="B114" t="inlineStr">
        <is>
          <t>29:48</t>
        </is>
      </c>
      <c r="C114" t="inlineStr">
        <is>
          <t>the outfits will still slay I want her</t>
        </is>
      </c>
      <c r="D114">
        <f>HYPERLINK("https://www.youtube.com/watch?v=0W081BKGbBA&amp;t=1788s", "Go to time")</f>
        <v/>
      </c>
    </row>
    <row r="115">
      <c r="A115">
        <f>HYPERLINK("https://www.youtube.com/watch?v=1ogE4Gw9akc", "Video")</f>
        <v/>
      </c>
      <c r="B115" t="inlineStr">
        <is>
          <t>2:51</t>
        </is>
      </c>
      <c r="C115" t="inlineStr">
        <is>
          <t>i'm just trying to lay it out there i'm</t>
        </is>
      </c>
      <c r="D115">
        <f>HYPERLINK("https://www.youtube.com/watch?v=1ogE4Gw9akc&amp;t=171s", "Go to time")</f>
        <v/>
      </c>
    </row>
    <row r="116">
      <c r="A116">
        <f>HYPERLINK("https://www.youtube.com/watch?v=O21J92JXh34", "Video")</f>
        <v/>
      </c>
      <c r="B116" t="inlineStr">
        <is>
          <t>18:19</t>
        </is>
      </c>
      <c r="C116" t="inlineStr">
        <is>
          <t>advantage of as the sequence plays out</t>
        </is>
      </c>
      <c r="D116">
        <f>HYPERLINK("https://www.youtube.com/watch?v=O21J92JXh34&amp;t=1099s", "Go to time")</f>
        <v/>
      </c>
    </row>
    <row r="117">
      <c r="A117">
        <f>HYPERLINK("https://www.youtube.com/watch?v=1YSM8NbbmP0", "Video")</f>
        <v/>
      </c>
      <c r="B117" t="inlineStr">
        <is>
          <t>0:21</t>
        </is>
      </c>
      <c r="C117" t="inlineStr">
        <is>
          <t>come out and play with the reservists</t>
        </is>
      </c>
      <c r="D117">
        <f>HYPERLINK("https://www.youtube.com/watch?v=1YSM8NbbmP0&amp;t=21s", "Go to time")</f>
        <v/>
      </c>
    </row>
    <row r="118">
      <c r="A118">
        <f>HYPERLINK("https://www.youtube.com/watch?v=U7-yvcZT3xA", "Video")</f>
        <v/>
      </c>
      <c r="B118" t="inlineStr">
        <is>
          <t>0:54</t>
        </is>
      </c>
      <c r="C118" t="inlineStr">
        <is>
          <t>what D play D without that scribble I</t>
        </is>
      </c>
      <c r="D118">
        <f>HYPERLINK("https://www.youtube.com/watch?v=U7-yvcZT3xA&amp;t=54s", "Go to time")</f>
        <v/>
      </c>
    </row>
    <row r="119">
      <c r="A119">
        <f>HYPERLINK("https://www.youtube.com/watch?v=cCiIu63Sh3k", "Video")</f>
        <v/>
      </c>
      <c r="B119" t="inlineStr">
        <is>
          <t>6:32</t>
        </is>
      </c>
      <c r="C119" t="inlineStr">
        <is>
          <t>carried on without her with Eve playing</t>
        </is>
      </c>
      <c r="D119">
        <f>HYPERLINK("https://www.youtube.com/watch?v=cCiIu63Sh3k&amp;t=392s", "Go to time")</f>
        <v/>
      </c>
    </row>
    <row r="120">
      <c r="A120">
        <f>HYPERLINK("https://www.youtube.com/watch?v=aNbtnYXp9-k", "Video")</f>
        <v/>
      </c>
      <c r="B120" t="inlineStr">
        <is>
          <t>0:28</t>
        </is>
      </c>
      <c r="C120" t="inlineStr">
        <is>
          <t>know go go play don't close your mouth</t>
        </is>
      </c>
      <c r="D120">
        <f>HYPERLINK("https://www.youtube.com/watch?v=aNbtnYXp9-k&amp;t=28s", "Go to time")</f>
        <v/>
      </c>
    </row>
    <row r="121">
      <c r="A121">
        <f>HYPERLINK("https://www.youtube.com/watch?v=S-pmcO6U8eg", "Video")</f>
        <v/>
      </c>
      <c r="B121" t="inlineStr">
        <is>
          <t>2:06</t>
        </is>
      </c>
      <c r="C121" t="inlineStr">
        <is>
          <t>amazing stuff about this is you can play</t>
        </is>
      </c>
      <c r="D121">
        <f>HYPERLINK("https://www.youtube.com/watch?v=S-pmcO6U8eg&amp;t=126s", "Go to time")</f>
        <v/>
      </c>
    </row>
    <row r="122">
      <c r="A122">
        <f>HYPERLINK("https://www.youtube.com/watch?v=E8Iv3Ukn7F4", "Video")</f>
        <v/>
      </c>
      <c r="B122" t="inlineStr">
        <is>
          <t>0:23</t>
        </is>
      </c>
      <c r="C122" t="inlineStr">
        <is>
          <t>who do you think you are playing out</t>
        </is>
      </c>
      <c r="D122">
        <f>HYPERLINK("https://www.youtube.com/watch?v=E8Iv3Ukn7F4&amp;t=23s", "Go to time")</f>
        <v/>
      </c>
    </row>
    <row r="123">
      <c r="A123">
        <f>HYPERLINK("https://www.youtube.com/watch?v=4CbNPpqhSfQ", "Video")</f>
        <v/>
      </c>
      <c r="B123" t="inlineStr">
        <is>
          <t>1:00</t>
        </is>
      </c>
      <c r="C123" t="inlineStr">
        <is>
          <t>this play out that was you're totally</t>
        </is>
      </c>
      <c r="D123">
        <f>HYPERLINK("https://www.youtube.com/watch?v=4CbNPpqhSfQ&amp;t=60s", "Go to time")</f>
        <v/>
      </c>
    </row>
    <row r="124">
      <c r="A124">
        <f>HYPERLINK("https://www.youtube.com/watch?v=Xozv95QM-Wg", "Video")</f>
        <v/>
      </c>
      <c r="B124" t="inlineStr">
        <is>
          <t>27:09</t>
        </is>
      </c>
      <c r="C124" t="inlineStr">
        <is>
          <t>so I can relay it to all the kids out</t>
        </is>
      </c>
      <c r="D124">
        <f>HYPERLINK("https://www.youtube.com/watch?v=Xozv95QM-Wg&amp;t=1629s", "Go to time")</f>
        <v/>
      </c>
    </row>
    <row r="125">
      <c r="A125">
        <f>HYPERLINK("https://www.youtube.com/watch?v=rPWbRdk4nlY", "Video")</f>
        <v/>
      </c>
      <c r="B125" t="inlineStr">
        <is>
          <t>30:55</t>
        </is>
      </c>
      <c r="C125" t="inlineStr">
        <is>
          <t>I look at it as she plays this out in</t>
        </is>
      </c>
      <c r="D125">
        <f>HYPERLINK("https://www.youtube.com/watch?v=rPWbRdk4nlY&amp;t=1855s", "Go to time")</f>
        <v/>
      </c>
    </row>
    <row r="126">
      <c r="A126">
        <f>HYPERLINK("https://www.youtube.com/watch?v=rPWbRdk4nlY", "Video")</f>
        <v/>
      </c>
      <c r="B126" t="inlineStr">
        <is>
          <t>40:40</t>
        </is>
      </c>
      <c r="C126" t="inlineStr">
        <is>
          <t>plays out and their jaws were on the</t>
        </is>
      </c>
      <c r="D126">
        <f>HYPERLINK("https://www.youtube.com/watch?v=rPWbRdk4nlY&amp;t=2440s", "Go to time")</f>
        <v/>
      </c>
    </row>
    <row r="127">
      <c r="A127">
        <f>HYPERLINK("https://www.youtube.com/watch?v=DNn1ps4-hPo", "Video")</f>
        <v/>
      </c>
      <c r="B127" t="inlineStr">
        <is>
          <t>0:20</t>
        </is>
      </c>
      <c r="C127" t="inlineStr">
        <is>
          <t>heard about the slayers</t>
        </is>
      </c>
      <c r="D127">
        <f>HYPERLINK("https://www.youtube.com/watch?v=DNn1ps4-hPo&amp;t=20s", "Go to time")</f>
        <v/>
      </c>
    </row>
    <row r="128">
      <c r="A128">
        <f>HYPERLINK("https://www.youtube.com/watch?v=6V3vY7TW4S8", "Video")</f>
        <v/>
      </c>
      <c r="B128" t="inlineStr">
        <is>
          <t>1:53</t>
        </is>
      </c>
      <c r="C128" t="inlineStr">
        <is>
          <t>in the playoffs and you're talking about</t>
        </is>
      </c>
      <c r="D128">
        <f>HYPERLINK("https://www.youtube.com/watch?v=6V3vY7TW4S8&amp;t=113s", "Go to time")</f>
        <v/>
      </c>
    </row>
    <row r="129">
      <c r="A129">
        <f>HYPERLINK("https://www.youtube.com/watch?v=6V3vY7TW4S8", "Video")</f>
        <v/>
      </c>
      <c r="B129" t="inlineStr">
        <is>
          <t>23:07</t>
        </is>
      </c>
      <c r="C129" t="inlineStr">
        <is>
          <t>a fun fight scene to watch play out well</t>
        </is>
      </c>
      <c r="D129">
        <f>HYPERLINK("https://www.youtube.com/watch?v=6V3vY7TW4S8&amp;t=1387s", "Go to time")</f>
        <v/>
      </c>
    </row>
    <row r="130">
      <c r="A130">
        <f>HYPERLINK("https://www.youtube.com/watch?v=6V3vY7TW4S8", "Video")</f>
        <v/>
      </c>
      <c r="B130" t="inlineStr">
        <is>
          <t>43:49</t>
        </is>
      </c>
      <c r="C130" t="inlineStr">
        <is>
          <t>about that you were playing the game all</t>
        </is>
      </c>
      <c r="D130">
        <f>HYPERLINK("https://www.youtube.com/watch?v=6V3vY7TW4S8&amp;t=2629s", "Go to time")</f>
        <v/>
      </c>
    </row>
    <row r="131">
      <c r="A131">
        <f>HYPERLINK("https://www.youtube.com/watch?v=_rJTtdKa1AY", "Video")</f>
        <v/>
      </c>
      <c r="B131" t="inlineStr">
        <is>
          <t>1:31</t>
        </is>
      </c>
      <c r="C131" t="inlineStr">
        <is>
          <t>think it's a Level Playing Field out</t>
        </is>
      </c>
      <c r="D131">
        <f>HYPERLINK("https://www.youtube.com/watch?v=_rJTtdKa1AY&amp;t=91s", "Go to time")</f>
        <v/>
      </c>
    </row>
    <row r="132">
      <c r="A132">
        <f>HYPERLINK("https://www.youtube.com/watch?v=06qgu4XoNL4", "Video")</f>
        <v/>
      </c>
      <c r="B132" t="inlineStr">
        <is>
          <t>1:28</t>
        </is>
      </c>
      <c r="C132" t="inlineStr">
        <is>
          <t>you're on board how about we play</t>
        </is>
      </c>
      <c r="D132">
        <f>HYPERLINK("https://www.youtube.com/watch?v=06qgu4XoNL4&amp;t=88s", "Go to time")</f>
        <v/>
      </c>
    </row>
    <row r="133">
      <c r="A133">
        <f>HYPERLINK("https://www.youtube.com/watch?v=_mm_Hql8AF0", "Video")</f>
        <v/>
      </c>
      <c r="B133" t="inlineStr">
        <is>
          <t>22:22</t>
        </is>
      </c>
      <c r="C133" t="inlineStr">
        <is>
          <t>in a skyscraper player's outfit in this</t>
        </is>
      </c>
      <c r="D133">
        <f>HYPERLINK("https://www.youtube.com/watch?v=_mm_Hql8AF0&amp;t=1342s", "Go to time")</f>
        <v/>
      </c>
    </row>
    <row r="134">
      <c r="A134">
        <f>HYPERLINK("https://www.youtube.com/watch?v=2WDIu8XbVD8", "Video")</f>
        <v/>
      </c>
      <c r="B134" t="inlineStr">
        <is>
          <t>1:11</t>
        </is>
      </c>
      <c r="C134" t="inlineStr">
        <is>
          <t>out he lays down the melancholy burden</t>
        </is>
      </c>
      <c r="D134">
        <f>HYPERLINK("https://www.youtube.com/watch?v=2WDIu8XbVD8&amp;t=71s", "Go to time")</f>
        <v/>
      </c>
    </row>
    <row r="135">
      <c r="A135">
        <f>HYPERLINK("https://www.youtube.com/watch?v=xyoIedCzpHw", "Video")</f>
        <v/>
      </c>
      <c r="B135" t="inlineStr">
        <is>
          <t>0:21</t>
        </is>
      </c>
      <c r="C135" t="inlineStr">
        <is>
          <t>idea Robie where's my layout fwell I</t>
        </is>
      </c>
      <c r="D135">
        <f>HYPERLINK("https://www.youtube.com/watch?v=xyoIedCzpHw&amp;t=21s", "Go to time")</f>
        <v/>
      </c>
    </row>
    <row r="136">
      <c r="A136">
        <f>HYPERLINK("https://www.youtube.com/watch?v=8ISsNLwwmXg", "Video")</f>
        <v/>
      </c>
      <c r="B136" t="inlineStr">
        <is>
          <t>0:28</t>
        </is>
      </c>
      <c r="C136" t="inlineStr">
        <is>
          <t>out of your rich how about playing your</t>
        </is>
      </c>
      <c r="D136">
        <f>HYPERLINK("https://www.youtube.com/watch?v=8ISsNLwwmXg&amp;t=28s", "Go to time")</f>
        <v/>
      </c>
    </row>
    <row r="137">
      <c r="A137">
        <f>HYPERLINK("https://www.youtube.com/watch?v=JzvhxtnC3W4", "Video")</f>
        <v/>
      </c>
      <c r="B137" t="inlineStr">
        <is>
          <t>25:30</t>
        </is>
      </c>
      <c r="C137" t="inlineStr">
        <is>
          <t>literally right now play out in North</t>
        </is>
      </c>
      <c r="D137">
        <f>HYPERLINK("https://www.youtube.com/watch?v=JzvhxtnC3W4&amp;t=1530s", "Go to time")</f>
        <v/>
      </c>
    </row>
    <row r="138">
      <c r="A138">
        <f>HYPERLINK("https://www.youtube.com/watch?v=JzvhxtnC3W4", "Video")</f>
        <v/>
      </c>
      <c r="B138" t="inlineStr">
        <is>
          <t>33:49</t>
        </is>
      </c>
      <c r="C138" t="inlineStr">
        <is>
          <t>got he's got some playfulness about him</t>
        </is>
      </c>
      <c r="D138">
        <f>HYPERLINK("https://www.youtube.com/watch?v=JzvhxtnC3W4&amp;t=2029s", "Go to time")</f>
        <v/>
      </c>
    </row>
    <row r="139">
      <c r="A139">
        <f>HYPERLINK("https://www.youtube.com/watch?v=FK3YJazRcCo", "Video")</f>
        <v/>
      </c>
      <c r="B139" t="inlineStr">
        <is>
          <t>1:56</t>
        </is>
      </c>
      <c r="C139" t="inlineStr">
        <is>
          <t>I'm about to strike you out player I got</t>
        </is>
      </c>
      <c r="D139">
        <f>HYPERLINK("https://www.youtube.com/watch?v=FK3YJazRcCo&amp;t=116s", "Go to time")</f>
        <v/>
      </c>
    </row>
    <row r="140">
      <c r="A140">
        <f>HYPERLINK("https://www.youtube.com/watch?v=6Mr9bQJEuN0", "Video")</f>
        <v/>
      </c>
      <c r="B140" t="inlineStr">
        <is>
          <t>1:52</t>
        </is>
      </c>
      <c r="C140" t="inlineStr">
        <is>
          <t>break out because o insist don't play</t>
        </is>
      </c>
      <c r="D140">
        <f>HYPERLINK("https://www.youtube.com/watch?v=6Mr9bQJEuN0&amp;t=112s", "Go to time")</f>
        <v/>
      </c>
    </row>
    <row r="141">
      <c r="A141">
        <f>HYPERLINK("https://www.youtube.com/watch?v=pegpswIDO04", "Video")</f>
        <v/>
      </c>
      <c r="B141" t="inlineStr">
        <is>
          <t>35:39</t>
        </is>
      </c>
      <c r="C141" t="inlineStr">
        <is>
          <t>way that that scene plays out in Ghost</t>
        </is>
      </c>
      <c r="D141">
        <f>HYPERLINK("https://www.youtube.com/watch?v=pegpswIDO04&amp;t=2139s", "Go to time")</f>
        <v/>
      </c>
    </row>
    <row r="142">
      <c r="A142">
        <f>HYPERLINK("https://www.youtube.com/watch?v=wlsLJik8inQ", "Video")</f>
        <v/>
      </c>
      <c r="B142" t="inlineStr">
        <is>
          <t>1:57</t>
        </is>
      </c>
      <c r="C142" t="inlineStr">
        <is>
          <t>another film coming out playing on</t>
        </is>
      </c>
      <c r="D142">
        <f>HYPERLINK("https://www.youtube.com/watch?v=wlsLJik8inQ&amp;t=117s", "Go to time")</f>
        <v/>
      </c>
    </row>
    <row r="143">
      <c r="A143">
        <f>HYPERLINK("https://www.youtube.com/watch?v=wlsLJik8inQ", "Video")</f>
        <v/>
      </c>
      <c r="B143" t="inlineStr">
        <is>
          <t>11:18</t>
        </is>
      </c>
      <c r="C143" t="inlineStr">
        <is>
          <t>plays out exactly as you would expect</t>
        </is>
      </c>
      <c r="D143">
        <f>HYPERLINK("https://www.youtube.com/watch?v=wlsLJik8inQ&amp;t=678s", "Go to time")</f>
        <v/>
      </c>
    </row>
    <row r="144">
      <c r="A144">
        <f>HYPERLINK("https://www.youtube.com/watch?v=AEZ4D5UrJeE", "Video")</f>
        <v/>
      </c>
      <c r="B144" t="inlineStr">
        <is>
          <t>0:12</t>
        </is>
      </c>
      <c r="C144" t="inlineStr">
        <is>
          <t>continuing to play out your scam never</t>
        </is>
      </c>
      <c r="D144">
        <f>HYPERLINK("https://www.youtube.com/watch?v=AEZ4D5UrJeE&amp;t=12s", "Go to time")</f>
        <v/>
      </c>
    </row>
    <row r="145">
      <c r="A145">
        <f>HYPERLINK("https://www.youtube.com/watch?v=mgcyzbgIs9s", "Video")</f>
        <v/>
      </c>
      <c r="B145" t="inlineStr">
        <is>
          <t>7:23</t>
        </is>
      </c>
      <c r="C145" t="inlineStr">
        <is>
          <t>just talk about plays and because I</t>
        </is>
      </c>
      <c r="D145">
        <f>HYPERLINK("https://www.youtube.com/watch?v=mgcyzbgIs9s&amp;t=443s", "Go to time")</f>
        <v/>
      </c>
    </row>
    <row r="146">
      <c r="A146">
        <f>HYPERLINK("https://www.youtube.com/watch?v=QBaedJZcvSc", "Video")</f>
        <v/>
      </c>
      <c r="B146" t="inlineStr">
        <is>
          <t>1:06</t>
        </is>
      </c>
      <c r="C146" t="inlineStr">
        <is>
          <t>playing outside</t>
        </is>
      </c>
      <c r="D146">
        <f>HYPERLINK("https://www.youtube.com/watch?v=QBaedJZcvSc&amp;t=66s", "Go to time")</f>
        <v/>
      </c>
    </row>
    <row r="147">
      <c r="A147">
        <f>HYPERLINK("https://www.youtube.com/watch?v=woWcuxpDIis", "Video")</f>
        <v/>
      </c>
      <c r="B147" t="inlineStr">
        <is>
          <t>2:43</t>
        </is>
      </c>
      <c r="C147" t="inlineStr">
        <is>
          <t>outs what we're out it's double play</t>
        </is>
      </c>
      <c r="D147">
        <f>HYPERLINK("https://www.youtube.com/watch?v=woWcuxpDIis&amp;t=163s", "Go to time")</f>
        <v/>
      </c>
    </row>
    <row r="148">
      <c r="A148">
        <f>HYPERLINK("https://www.youtube.com/watch?v=NWyKw0acpR0", "Video")</f>
        <v/>
      </c>
      <c r="B148" t="inlineStr">
        <is>
          <t>24:18</t>
        </is>
      </c>
      <c r="C148" t="inlineStr">
        <is>
          <t>about this so the actor that plays Rhett</t>
        </is>
      </c>
      <c r="D148">
        <f>HYPERLINK("https://www.youtube.com/watch?v=NWyKw0acpR0&amp;t=1458s", "Go to time")</f>
        <v/>
      </c>
    </row>
    <row r="149">
      <c r="A149">
        <f>HYPERLINK("https://www.youtube.com/watch?v=NWyKw0acpR0", "Video")</f>
        <v/>
      </c>
      <c r="B149" t="inlineStr">
        <is>
          <t>27:41</t>
        </is>
      </c>
      <c r="C149" t="inlineStr">
        <is>
          <t>they haven't seen it play out and then</t>
        </is>
      </c>
      <c r="D149">
        <f>HYPERLINK("https://www.youtube.com/watch?v=NWyKw0acpR0&amp;t=1661s", "Go to time")</f>
        <v/>
      </c>
    </row>
    <row r="150">
      <c r="A150">
        <f>HYPERLINK("https://www.youtube.com/watch?v=Pdc7WjiPdig", "Video")</f>
        <v/>
      </c>
      <c r="B150" t="inlineStr">
        <is>
          <t>19:16</t>
        </is>
      </c>
      <c r="C150" t="inlineStr">
        <is>
          <t>oil lay out by the pool put on my dark</t>
        </is>
      </c>
      <c r="D150">
        <f>HYPERLINK("https://www.youtube.com/watch?v=Pdc7WjiPdig&amp;t=1156s", "Go to time")</f>
        <v/>
      </c>
    </row>
    <row r="151">
      <c r="A151">
        <f>HYPERLINK("https://www.youtube.com/watch?v=whTSpUWS-CY", "Video")</f>
        <v/>
      </c>
      <c r="B151" t="inlineStr">
        <is>
          <t>22:09</t>
        </is>
      </c>
      <c r="C151" t="inlineStr">
        <is>
          <t>action sequences play out in various</t>
        </is>
      </c>
      <c r="D151">
        <f>HYPERLINK("https://www.youtube.com/watch?v=whTSpUWS-CY&amp;t=1329s", "Go to time")</f>
        <v/>
      </c>
    </row>
    <row r="152">
      <c r="A152">
        <f>HYPERLINK("https://www.youtube.com/watch?v=whTSpUWS-CY", "Video")</f>
        <v/>
      </c>
      <c r="B152" t="inlineStr">
        <is>
          <t>40:17</t>
        </is>
      </c>
      <c r="C152" t="inlineStr">
        <is>
          <t>playing the same game and you talk about</t>
        </is>
      </c>
      <c r="D152">
        <f>HYPERLINK("https://www.youtube.com/watch?v=whTSpUWS-CY&amp;t=2417s", "Go to time")</f>
        <v/>
      </c>
    </row>
    <row r="153">
      <c r="A153">
        <f>HYPERLINK("https://www.youtube.com/watch?v=whTSpUWS-CY", "Video")</f>
        <v/>
      </c>
      <c r="B153" t="inlineStr">
        <is>
          <t>46:42</t>
        </is>
      </c>
      <c r="C153" t="inlineStr">
        <is>
          <t>this Mass Destruction play out not for</t>
        </is>
      </c>
      <c r="D153">
        <f>HYPERLINK("https://www.youtube.com/watch?v=whTSpUWS-CY&amp;t=2802s", "Go to time")</f>
        <v/>
      </c>
    </row>
    <row r="154">
      <c r="A154">
        <f>HYPERLINK("https://www.youtube.com/watch?v=68Ih2PqAAIM", "Video")</f>
        <v/>
      </c>
      <c r="B154" t="inlineStr">
        <is>
          <t>0:00</t>
        </is>
      </c>
      <c r="C154" t="inlineStr">
        <is>
          <t>what's your play about</t>
        </is>
      </c>
      <c r="D154">
        <f>HYPERLINK("https://www.youtube.com/watch?v=68Ih2PqAAIM&amp;t=0s", "Go to time")</f>
        <v/>
      </c>
    </row>
    <row r="155">
      <c r="A155">
        <f>HYPERLINK("https://www.youtube.com/watch?v=j7iGWsPkeHQ", "Video")</f>
        <v/>
      </c>
      <c r="B155" t="inlineStr">
        <is>
          <t>2:15</t>
        </is>
      </c>
      <c r="C155" t="inlineStr">
        <is>
          <t>if they're uh laying out floors I</t>
        </is>
      </c>
      <c r="D155">
        <f>HYPERLINK("https://www.youtube.com/watch?v=j7iGWsPkeHQ&amp;t=135s", "Go to time")</f>
        <v/>
      </c>
    </row>
    <row r="156">
      <c r="A156">
        <f>HYPERLINK("https://www.youtube.com/watch?v=cmi_cGmILo0", "Video")</f>
        <v/>
      </c>
      <c r="B156" t="inlineStr">
        <is>
          <t>12:58</t>
        </is>
      </c>
      <c r="C156" t="inlineStr">
        <is>
          <t>play tell us what Saw 6 is about uh okay</t>
        </is>
      </c>
      <c r="D156">
        <f>HYPERLINK("https://www.youtube.com/watch?v=cmi_cGmILo0&amp;t=778s", "Go to time")</f>
        <v/>
      </c>
    </row>
    <row r="157">
      <c r="A157">
        <f>HYPERLINK("https://www.youtube.com/watch?v=-8JVIc4wokM", "Video")</f>
        <v/>
      </c>
      <c r="B157" t="inlineStr">
        <is>
          <t>7:46</t>
        </is>
      </c>
      <c r="C157" t="inlineStr">
        <is>
          <t>see play out in some of his clothes</t>
        </is>
      </c>
      <c r="D157">
        <f>HYPERLINK("https://www.youtube.com/watch?v=-8JVIc4wokM&amp;t=466s", "Go to time")</f>
        <v/>
      </c>
    </row>
    <row r="158">
      <c r="A158">
        <f>HYPERLINK("https://www.youtube.com/watch?v=96pSGRvBg3I", "Video")</f>
        <v/>
      </c>
      <c r="B158" t="inlineStr">
        <is>
          <t>0:37</t>
        </is>
      </c>
      <c r="C158" t="inlineStr">
        <is>
          <t>play so let's leave it all out on the</t>
        </is>
      </c>
      <c r="D158">
        <f>HYPERLINK("https://www.youtube.com/watch?v=96pSGRvBg3I&amp;t=37s", "Go to time")</f>
        <v/>
      </c>
    </row>
    <row r="159">
      <c r="A159">
        <f>HYPERLINK("https://www.youtube.com/watch?v=IWuIntFf4uk", "Video")</f>
        <v/>
      </c>
      <c r="B159" t="inlineStr">
        <is>
          <t>20:31</t>
        </is>
      </c>
      <c r="C159" t="inlineStr">
        <is>
          <t>the movie should play out and that's a</t>
        </is>
      </c>
      <c r="D159">
        <f>HYPERLINK("https://www.youtube.com/watch?v=IWuIntFf4uk&amp;t=1231s", "Go to time")</f>
        <v/>
      </c>
    </row>
    <row r="160">
      <c r="A160">
        <f>HYPERLINK("https://www.youtube.com/watch?v=IWuIntFf4uk", "Video")</f>
        <v/>
      </c>
      <c r="B160" t="inlineStr">
        <is>
          <t>35:16</t>
        </is>
      </c>
      <c r="C160" t="inlineStr">
        <is>
          <t>battle scenes play out pretty well but</t>
        </is>
      </c>
      <c r="D160">
        <f>HYPERLINK("https://www.youtube.com/watch?v=IWuIntFf4uk&amp;t=2116s", "Go to time")</f>
        <v/>
      </c>
    </row>
    <row r="161">
      <c r="A161">
        <f>HYPERLINK("https://www.youtube.com/watch?v=8jDkRBbiW3M", "Video")</f>
        <v/>
      </c>
      <c r="B161" t="inlineStr">
        <is>
          <t>3:42</t>
        </is>
      </c>
      <c r="C161" t="inlineStr">
        <is>
          <t>you lay out your tools</t>
        </is>
      </c>
      <c r="D161">
        <f>HYPERLINK("https://www.youtube.com/watch?v=8jDkRBbiW3M&amp;t=222s", "Go to time")</f>
        <v/>
      </c>
    </row>
    <row r="162">
      <c r="A162">
        <f>HYPERLINK("https://www.youtube.com/watch?v=2UdW17knMfw", "Video")</f>
        <v/>
      </c>
      <c r="B162" t="inlineStr">
        <is>
          <t>6:52</t>
        </is>
      </c>
      <c r="C162" t="inlineStr">
        <is>
          <t>guy's about to play K Ken no what and</t>
        </is>
      </c>
      <c r="D162">
        <f>HYPERLINK("https://www.youtube.com/watch?v=2UdW17knMfw&amp;t=412s", "Go to time")</f>
        <v/>
      </c>
    </row>
    <row r="163">
      <c r="A163">
        <f>HYPERLINK("https://www.youtube.com/watch?v=zEBbjA6HSTc", "Video")</f>
        <v/>
      </c>
      <c r="B163" t="inlineStr">
        <is>
          <t>13:36</t>
        </is>
      </c>
      <c r="C163" t="inlineStr">
        <is>
          <t>be can the Spiderman come out to play</t>
        </is>
      </c>
      <c r="D163">
        <f>HYPERLINK("https://www.youtube.com/watch?v=zEBbjA6HSTc&amp;t=816s", "Go to time")</f>
        <v/>
      </c>
    </row>
    <row r="164">
      <c r="A164">
        <f>HYPERLINK("https://www.youtube.com/watch?v=qnvFsViH7ss", "Video")</f>
        <v/>
      </c>
      <c r="B164" t="inlineStr">
        <is>
          <t>2:24</t>
        </is>
      </c>
      <c r="C164" t="inlineStr">
        <is>
          <t>straight player and I got out clean</t>
        </is>
      </c>
      <c r="D164">
        <f>HYPERLINK("https://www.youtube.com/watch?v=qnvFsViH7ss&amp;t=144s", "Go to time")</f>
        <v/>
      </c>
    </row>
    <row r="165">
      <c r="A165">
        <f>HYPERLINK("https://www.youtube.com/watch?v=kim-p8Eaetw", "Video")</f>
        <v/>
      </c>
      <c r="B165" t="inlineStr">
        <is>
          <t>29:48</t>
        </is>
      </c>
      <c r="C165" t="inlineStr">
        <is>
          <t>just the way it plays out it is very</t>
        </is>
      </c>
      <c r="D165">
        <f>HYPERLINK("https://www.youtube.com/watch?v=kim-p8Eaetw&amp;t=1788s", "Go to time")</f>
        <v/>
      </c>
    </row>
    <row r="166">
      <c r="A166">
        <f>HYPERLINK("https://www.youtube.com/watch?v=kim-p8Eaetw", "Video")</f>
        <v/>
      </c>
      <c r="B166" t="inlineStr">
        <is>
          <t>48:50</t>
        </is>
      </c>
      <c r="C166" t="inlineStr">
        <is>
          <t>similar how they played out and then</t>
        </is>
      </c>
      <c r="D166">
        <f>HYPERLINK("https://www.youtube.com/watch?v=kim-p8Eaetw&amp;t=2930s", "Go to time")</f>
        <v/>
      </c>
    </row>
    <row r="167">
      <c r="A167">
        <f>HYPERLINK("https://www.youtube.com/watch?v=zQO3q1lSZ4k", "Video")</f>
        <v/>
      </c>
      <c r="B167" t="inlineStr">
        <is>
          <t>19:38</t>
        </is>
      </c>
      <c r="C167" t="inlineStr">
        <is>
          <t>you talk about Keanu Reeves playing</t>
        </is>
      </c>
      <c r="D167">
        <f>HYPERLINK("https://www.youtube.com/watch?v=zQO3q1lSZ4k&amp;t=1178s", "Go to time")</f>
        <v/>
      </c>
    </row>
    <row r="168">
      <c r="A168">
        <f>HYPERLINK("https://www.youtube.com/watch?v=cfgNNfnNAa8", "Video")</f>
        <v/>
      </c>
      <c r="B168" t="inlineStr">
        <is>
          <t>1:38</t>
        </is>
      </c>
      <c r="C168" t="inlineStr">
        <is>
          <t>of dirt crummy play about 30 years again</t>
        </is>
      </c>
      <c r="D168">
        <f>HYPERLINK("https://www.youtube.com/watch?v=cfgNNfnNAa8&amp;t=98s", "Go to time")</f>
        <v/>
      </c>
    </row>
    <row r="169">
      <c r="A169">
        <f>HYPERLINK("https://www.youtube.com/watch?v=VgUjQqtXLK4", "Video")</f>
        <v/>
      </c>
      <c r="B169" t="inlineStr">
        <is>
          <t>0:53</t>
        </is>
      </c>
      <c r="C169" t="inlineStr">
        <is>
          <t>and of course lay people about the</t>
        </is>
      </c>
      <c r="D169">
        <f>HYPERLINK("https://www.youtube.com/watch?v=VgUjQqtXLK4&amp;t=53s", "Go to time")</f>
        <v/>
      </c>
    </row>
    <row r="170">
      <c r="A170">
        <f>HYPERLINK("https://www.youtube.com/watch?v=EZN-mdVZz4w", "Video")</f>
        <v/>
      </c>
      <c r="B170" t="inlineStr">
        <is>
          <t>0:27</t>
        </is>
      </c>
      <c r="C170" t="inlineStr">
        <is>
          <t>produce a play about a couple that move</t>
        </is>
      </c>
      <c r="D170">
        <f>HYPERLINK("https://www.youtube.com/watch?v=EZN-mdVZz4w&amp;t=27s", "Go to time")</f>
        <v/>
      </c>
    </row>
    <row r="171">
      <c r="A171">
        <f>HYPERLINK("https://www.youtube.com/watch?v=P_BnTgfL7qs", "Video")</f>
        <v/>
      </c>
      <c r="B171" t="inlineStr">
        <is>
          <t>17:50</t>
        </is>
      </c>
      <c r="C171" t="inlineStr">
        <is>
          <t>situation played out with her own</t>
        </is>
      </c>
      <c r="D171">
        <f>HYPERLINK("https://www.youtube.com/watch?v=P_BnTgfL7qs&amp;t=1070s", "Go to time")</f>
        <v/>
      </c>
    </row>
    <row r="172">
      <c r="A172">
        <f>HYPERLINK("https://www.youtube.com/watch?v=s_gHVGg_fd4", "Video")</f>
        <v/>
      </c>
      <c r="B172" t="inlineStr">
        <is>
          <t>0:50</t>
        </is>
      </c>
      <c r="C172" t="inlineStr">
        <is>
          <t>about you go play with</t>
        </is>
      </c>
      <c r="D172">
        <f>HYPERLINK("https://www.youtube.com/watch?v=s_gHVGg_fd4&amp;t=50s", "Go to time")</f>
        <v/>
      </c>
    </row>
    <row r="173">
      <c r="A173">
        <f>HYPERLINK("https://www.youtube.com/watch?v=83122tKLGw4", "Video")</f>
        <v/>
      </c>
      <c r="B173" t="inlineStr">
        <is>
          <t>28:56</t>
        </is>
      </c>
      <c r="C173" t="inlineStr">
        <is>
          <t>these hangout movies play I'm just</t>
        </is>
      </c>
      <c r="D173">
        <f>HYPERLINK("https://www.youtube.com/watch?v=83122tKLGw4&amp;t=1736s", "Go to time")</f>
        <v/>
      </c>
    </row>
    <row r="174">
      <c r="A174">
        <f>HYPERLINK("https://www.youtube.com/watch?v=83122tKLGw4", "Video")</f>
        <v/>
      </c>
      <c r="B174" t="inlineStr">
        <is>
          <t>36:52</t>
        </is>
      </c>
      <c r="C174" t="inlineStr">
        <is>
          <t>Pierce's is laying out for her the</t>
        </is>
      </c>
      <c r="D174">
        <f>HYPERLINK("https://www.youtube.com/watch?v=83122tKLGw4&amp;t=2212s", "Go to time")</f>
        <v/>
      </c>
    </row>
    <row r="175">
      <c r="A175">
        <f>HYPERLINK("https://www.youtube.com/watch?v=OJrGd-0oOo0", "Video")</f>
        <v/>
      </c>
      <c r="B175" t="inlineStr">
        <is>
          <t>4:48</t>
        </is>
      </c>
      <c r="C175" t="inlineStr">
        <is>
          <t>outbreak probably best known for playing</t>
        </is>
      </c>
      <c r="D175">
        <f>HYPERLINK("https://www.youtube.com/watch?v=OJrGd-0oOo0&amp;t=288s", "Go to time")</f>
        <v/>
      </c>
    </row>
    <row r="176">
      <c r="A176">
        <f>HYPERLINK("https://www.youtube.com/watch?v=MRh8TEiJSZo", "Video")</f>
        <v/>
      </c>
      <c r="B176" t="inlineStr">
        <is>
          <t>10:49</t>
        </is>
      </c>
      <c r="C176" t="inlineStr">
        <is>
          <t>discussions about who would play uh</t>
        </is>
      </c>
      <c r="D176">
        <f>HYPERLINK("https://www.youtube.com/watch?v=MRh8TEiJSZo&amp;t=649s", "Go to time")</f>
        <v/>
      </c>
    </row>
    <row r="177">
      <c r="A177">
        <f>HYPERLINK("https://www.youtube.com/watch?v=U1lc72nqza0", "Video")</f>
        <v/>
      </c>
      <c r="B177" t="inlineStr">
        <is>
          <t>1:15</t>
        </is>
      </c>
      <c r="C177" t="inlineStr">
        <is>
          <t>him out so focus and make your Play No</t>
        </is>
      </c>
      <c r="D177">
        <f>HYPERLINK("https://www.youtube.com/watch?v=U1lc72nqza0&amp;t=75s", "Go to time")</f>
        <v/>
      </c>
    </row>
    <row r="178">
      <c r="A178">
        <f>HYPERLINK("https://www.youtube.com/watch?v=UYhrebfavMc", "Video")</f>
        <v/>
      </c>
      <c r="B178" t="inlineStr">
        <is>
          <t>1:24</t>
        </is>
      </c>
      <c r="C178" t="inlineStr">
        <is>
          <t>to make sure that they lay that out</t>
        </is>
      </c>
      <c r="D178">
        <f>HYPERLINK("https://www.youtube.com/watch?v=UYhrebfavMc&amp;t=84s", "Go to time")</f>
        <v/>
      </c>
    </row>
    <row r="179">
      <c r="A179">
        <f>HYPERLINK("https://www.youtube.com/watch?v=8MO_dtnpiHc", "Video")</f>
        <v/>
      </c>
      <c r="B179" t="inlineStr">
        <is>
          <t>6:32</t>
        </is>
      </c>
      <c r="C179" t="inlineStr">
        <is>
          <t>told you I could fight out clay</t>
        </is>
      </c>
      <c r="D179">
        <f>HYPERLINK("https://www.youtube.com/watch?v=8MO_dtnpiHc&amp;t=392s", "Go to time")</f>
        <v/>
      </c>
    </row>
    <row r="180">
      <c r="A180">
        <f>HYPERLINK("https://www.youtube.com/watch?v=vKbmGH8WT38", "Video")</f>
        <v/>
      </c>
      <c r="B180" t="inlineStr">
        <is>
          <t>0:34</t>
        </is>
      </c>
      <c r="C180" t="inlineStr">
        <is>
          <t>playing scared get out of here they're</t>
        </is>
      </c>
      <c r="D180">
        <f>HYPERLINK("https://www.youtube.com/watch?v=vKbmGH8WT38&amp;t=34s", "Go to time")</f>
        <v/>
      </c>
    </row>
    <row r="181">
      <c r="A181">
        <f>HYPERLINK("https://www.youtube.com/watch?v=vKbmGH8WT38", "Video")</f>
        <v/>
      </c>
      <c r="B181" t="inlineStr">
        <is>
          <t>1:03</t>
        </is>
      </c>
      <c r="C181" t="inlineStr">
        <is>
          <t>all right i'll play now get out of here</t>
        </is>
      </c>
      <c r="D181">
        <f>HYPERLINK("https://www.youtube.com/watch?v=vKbmGH8WT38&amp;t=63s", "Go to time")</f>
        <v/>
      </c>
    </row>
    <row r="182">
      <c r="A182">
        <f>HYPERLINK("https://www.youtube.com/watch?v=c0pUtIIwGHo", "Video")</f>
        <v/>
      </c>
      <c r="B182" t="inlineStr">
        <is>
          <t>0:52</t>
        </is>
      </c>
      <c r="C182" t="inlineStr">
        <is>
          <t>phone calls I to talk you about the play</t>
        </is>
      </c>
      <c r="D182">
        <f>HYPERLINK("https://www.youtube.com/watch?v=c0pUtIIwGHo&amp;t=52s", "Go to time")</f>
        <v/>
      </c>
    </row>
    <row r="183">
      <c r="A183">
        <f>HYPERLINK("https://www.youtube.com/watch?v=c0pUtIIwGHo", "Video")</f>
        <v/>
      </c>
      <c r="B183" t="inlineStr">
        <is>
          <t>3:06</t>
        </is>
      </c>
      <c r="C183" t="inlineStr">
        <is>
          <t>wait a minute what about the play yes</t>
        </is>
      </c>
      <c r="D183">
        <f>HYPERLINK("https://www.youtube.com/watch?v=c0pUtIIwGHo&amp;t=186s", "Go to time")</f>
        <v/>
      </c>
    </row>
    <row r="184">
      <c r="A184">
        <f>HYPERLINK("https://www.youtube.com/watch?v=c0pUtIIwGHo", "Video")</f>
        <v/>
      </c>
      <c r="B184" t="inlineStr">
        <is>
          <t>3:07</t>
        </is>
      </c>
      <c r="C184" t="inlineStr">
        <is>
          <t>what about to play I think I should tell</t>
        </is>
      </c>
      <c r="D184">
        <f>HYPERLINK("https://www.youtube.com/watch?v=c0pUtIIwGHo&amp;t=187s", "Go to time")</f>
        <v/>
      </c>
    </row>
    <row r="185">
      <c r="A185">
        <f>HYPERLINK("https://www.youtube.com/watch?v=nPMTLQxt5Zg", "Video")</f>
        <v/>
      </c>
      <c r="B185" t="inlineStr">
        <is>
          <t>0:03</t>
        </is>
      </c>
      <c r="C185" t="inlineStr">
        <is>
          <t>the bubble about a Playboy model trying</t>
        </is>
      </c>
      <c r="D185">
        <f>HYPERLINK("https://www.youtube.com/watch?v=nPMTLQxt5Zg&amp;t=3s", "Go to time")</f>
        <v/>
      </c>
    </row>
    <row r="186">
      <c r="A186">
        <f>HYPERLINK("https://www.youtube.com/watch?v=lVXt0IrFE1o", "Video")</f>
        <v/>
      </c>
      <c r="B186" t="inlineStr">
        <is>
          <t>0:55</t>
        </is>
      </c>
      <c r="C186" t="inlineStr">
        <is>
          <t>out then it plays hard to get like a son</t>
        </is>
      </c>
      <c r="D186">
        <f>HYPERLINK("https://www.youtube.com/watch?v=lVXt0IrFE1o&amp;t=55s", "Go to time")</f>
        <v/>
      </c>
    </row>
    <row r="187">
      <c r="A187">
        <f>HYPERLINK("https://www.youtube.com/watch?v=AAJf0X03SX4", "Video")</f>
        <v/>
      </c>
      <c r="B187" t="inlineStr">
        <is>
          <t>6:35</t>
        </is>
      </c>
      <c r="C187" t="inlineStr">
        <is>
          <t>played by kerry washington who walks out</t>
        </is>
      </c>
      <c r="D187">
        <f>HYPERLINK("https://www.youtube.com/watch?v=AAJf0X03SX4&amp;t=395s", "Go to time")</f>
        <v/>
      </c>
    </row>
    <row r="188">
      <c r="A188">
        <f>HYPERLINK("https://www.youtube.com/watch?v=pxBsFVWQQVw", "Video")</f>
        <v/>
      </c>
      <c r="B188" t="inlineStr">
        <is>
          <t>24:28</t>
        </is>
      </c>
      <c r="C188" t="inlineStr">
        <is>
          <t>watching all this stuff play out you</t>
        </is>
      </c>
      <c r="D188">
        <f>HYPERLINK("https://www.youtube.com/watch?v=pxBsFVWQQVw&amp;t=1468s", "Go to time")</f>
        <v/>
      </c>
    </row>
    <row r="189">
      <c r="A189">
        <f>HYPERLINK("https://www.youtube.com/watch?v=pxBsFVWQQVw", "Video")</f>
        <v/>
      </c>
      <c r="B189" t="inlineStr">
        <is>
          <t>30:57</t>
        </is>
      </c>
      <c r="C189" t="inlineStr">
        <is>
          <t>think that plays out in the plot like</t>
        </is>
      </c>
      <c r="D189">
        <f>HYPERLINK("https://www.youtube.com/watch?v=pxBsFVWQQVw&amp;t=1857s", "Go to time")</f>
        <v/>
      </c>
    </row>
    <row r="190">
      <c r="A190">
        <f>HYPERLINK("https://www.youtube.com/watch?v=pxBsFVWQQVw", "Video")</f>
        <v/>
      </c>
      <c r="B190" t="inlineStr">
        <is>
          <t>33:46</t>
        </is>
      </c>
      <c r="C190" t="inlineStr">
        <is>
          <t>our climax plays out there and that's</t>
        </is>
      </c>
      <c r="D190">
        <f>HYPERLINK("https://www.youtube.com/watch?v=pxBsFVWQQVw&amp;t=2026s", "Go to time")</f>
        <v/>
      </c>
    </row>
    <row r="191">
      <c r="A191">
        <f>HYPERLINK("https://www.youtube.com/watch?v=63ZA328bi3k", "Video")</f>
        <v/>
      </c>
      <c r="B191" t="inlineStr">
        <is>
          <t>41:43</t>
        </is>
      </c>
      <c r="C191" t="inlineStr">
        <is>
          <t>Play came out and was caught cost 10</t>
        </is>
      </c>
      <c r="D191">
        <f>HYPERLINK("https://www.youtube.com/watch?v=63ZA328bi3k&amp;t=2503s", "Go to time")</f>
        <v/>
      </c>
    </row>
    <row r="192">
      <c r="A192">
        <f>HYPERLINK("https://www.youtube.com/watch?v=rsrok5sw2yo", "Video")</f>
        <v/>
      </c>
      <c r="B192" t="inlineStr">
        <is>
          <t>9:00</t>
        </is>
      </c>
      <c r="C192" t="inlineStr">
        <is>
          <t>driving her out of business played by Mr</t>
        </is>
      </c>
      <c r="D192">
        <f>HYPERLINK("https://www.youtube.com/watch?v=rsrok5sw2yo&amp;t=540s", "Go to time")</f>
        <v/>
      </c>
    </row>
    <row r="193">
      <c r="A193">
        <f>HYPERLINK("https://www.youtube.com/watch?v=sQXBOK-6OMM", "Video")</f>
        <v/>
      </c>
      <c r="B193" t="inlineStr">
        <is>
          <t>0:27</t>
        </is>
      </c>
      <c r="C193" t="inlineStr">
        <is>
          <t>out so you want to play with n huh well</t>
        </is>
      </c>
      <c r="D193">
        <f>HYPERLINK("https://www.youtube.com/watch?v=sQXBOK-6OMM&amp;t=27s", "Go to time")</f>
        <v/>
      </c>
    </row>
    <row r="194">
      <c r="A194">
        <f>HYPERLINK("https://www.youtube.com/watch?v=b0D0XJEpATQ", "Video")</f>
        <v/>
      </c>
      <c r="B194" t="inlineStr">
        <is>
          <t>0:59</t>
        </is>
      </c>
      <c r="C194" t="inlineStr">
        <is>
          <t>we'll go out to the playground she</t>
        </is>
      </c>
      <c r="D194">
        <f>HYPERLINK("https://www.youtube.com/watch?v=b0D0XJEpATQ&amp;t=59s", "Go to time")</f>
        <v/>
      </c>
    </row>
    <row r="195">
      <c r="A195">
        <f>HYPERLINK("https://www.youtube.com/watch?v=0r6-MxZRvaA", "Video")</f>
        <v/>
      </c>
      <c r="B195" t="inlineStr">
        <is>
          <t>0:51</t>
        </is>
      </c>
      <c r="C195" t="inlineStr">
        <is>
          <t>out of it that is when I'm not playing</t>
        </is>
      </c>
      <c r="D195">
        <f>HYPERLINK("https://www.youtube.com/watch?v=0r6-MxZRvaA&amp;t=51s", "Go to time")</f>
        <v/>
      </c>
    </row>
    <row r="196">
      <c r="A196">
        <f>HYPERLINK("https://www.youtube.com/watch?v=kbJ8wCndOuk", "Video")</f>
        <v/>
      </c>
      <c r="B196" t="inlineStr">
        <is>
          <t>1:47</t>
        </is>
      </c>
      <c r="C196" t="inlineStr">
        <is>
          <t>who wants to play without smiling</t>
        </is>
      </c>
      <c r="D196">
        <f>HYPERLINK("https://www.youtube.com/watch?v=kbJ8wCndOuk&amp;t=107s", "Go to time")</f>
        <v/>
      </c>
    </row>
    <row r="197">
      <c r="A197">
        <f>HYPERLINK("https://www.youtube.com/watch?v=F4ciZtuuKI0", "Video")</f>
        <v/>
      </c>
      <c r="B197" t="inlineStr">
        <is>
          <t>3:50</t>
        </is>
      </c>
      <c r="C197" t="inlineStr">
        <is>
          <t>too hard about these names he's played</t>
        </is>
      </c>
      <c r="D197">
        <f>HYPERLINK("https://www.youtube.com/watch?v=F4ciZtuuKI0&amp;t=230s", "Go to time")</f>
        <v/>
      </c>
    </row>
    <row r="198">
      <c r="A198">
        <f>HYPERLINK("https://www.youtube.com/watch?v=F4ciZtuuKI0", "Video")</f>
        <v/>
      </c>
      <c r="B198" t="inlineStr">
        <is>
          <t>5:59</t>
        </is>
      </c>
      <c r="C198" t="inlineStr">
        <is>
          <t>play out that way there were some</t>
        </is>
      </c>
      <c r="D198">
        <f>HYPERLINK("https://www.youtube.com/watch?v=F4ciZtuuKI0&amp;t=359s", "Go to time")</f>
        <v/>
      </c>
    </row>
    <row r="199">
      <c r="A199">
        <f>HYPERLINK("https://www.youtube.com/watch?v=F4ciZtuuKI0", "Video")</f>
        <v/>
      </c>
      <c r="B199" t="inlineStr">
        <is>
          <t>26:13</t>
        </is>
      </c>
      <c r="C199" t="inlineStr">
        <is>
          <t>you watch it play out you're expecting</t>
        </is>
      </c>
      <c r="D199">
        <f>HYPERLINK("https://www.youtube.com/watch?v=F4ciZtuuKI0&amp;t=1573s", "Go to time")</f>
        <v/>
      </c>
    </row>
    <row r="200">
      <c r="A200">
        <f>HYPERLINK("https://www.youtube.com/watch?v=3Ls0SA0ktSU", "Video")</f>
        <v/>
      </c>
      <c r="B200" t="inlineStr">
        <is>
          <t>0:37</t>
        </is>
      </c>
      <c r="C200" t="inlineStr">
        <is>
          <t>you better play with your mouth</t>
        </is>
      </c>
      <c r="D200">
        <f>HYPERLINK("https://www.youtube.com/watch?v=3Ls0SA0ktSU&amp;t=37s", "Go to time")</f>
        <v/>
      </c>
    </row>
    <row r="201">
      <c r="A201">
        <f>HYPERLINK("https://www.youtube.com/watch?v=3Ls0SA0ktSU", "Video")</f>
        <v/>
      </c>
      <c r="B201" t="inlineStr">
        <is>
          <t>0:43</t>
        </is>
      </c>
      <c r="C201" t="inlineStr">
        <is>
          <t>I said playing with your goddamn mouth</t>
        </is>
      </c>
      <c r="D201">
        <f>HYPERLINK("https://www.youtube.com/watch?v=3Ls0SA0ktSU&amp;t=43s", "Go to time")</f>
        <v/>
      </c>
    </row>
    <row r="202">
      <c r="A202">
        <f>HYPERLINK("https://www.youtube.com/watch?v=R26CNzVTmgM", "Video")</f>
        <v/>
      </c>
      <c r="B202" t="inlineStr">
        <is>
          <t>5:23</t>
        </is>
      </c>
      <c r="C202" t="inlineStr">
        <is>
          <t>coefficient. Give me the layout of the</t>
        </is>
      </c>
      <c r="D202">
        <f>HYPERLINK("https://www.youtube.com/watch?v=R26CNzVTmgM&amp;t=323s", "Go to time")</f>
        <v/>
      </c>
    </row>
    <row r="203">
      <c r="A203">
        <f>HYPERLINK("https://www.youtube.com/watch?v=CC48HudGqVk", "Video")</f>
        <v/>
      </c>
      <c r="B203" t="inlineStr">
        <is>
          <t>13:58</t>
        </is>
      </c>
      <c r="C203" t="inlineStr">
        <is>
          <t>about how it's the play date from hell</t>
        </is>
      </c>
      <c r="D203">
        <f>HYPERLINK("https://www.youtube.com/watch?v=CC48HudGqVk&amp;t=838s", "Go to time")</f>
        <v/>
      </c>
    </row>
    <row r="204">
      <c r="A204">
        <f>HYPERLINK("https://www.youtube.com/watch?v=CC48HudGqVk", "Video")</f>
        <v/>
      </c>
      <c r="B204" t="inlineStr">
        <is>
          <t>14:03</t>
        </is>
      </c>
      <c r="C204" t="inlineStr">
        <is>
          <t>this movie plays out and shout out to</t>
        </is>
      </c>
      <c r="D204">
        <f>HYPERLINK("https://www.youtube.com/watch?v=CC48HudGqVk&amp;t=843s", "Go to time")</f>
        <v/>
      </c>
    </row>
    <row r="205">
      <c r="A205">
        <f>HYPERLINK("https://www.youtube.com/watch?v=CC48HudGqVk", "Video")</f>
        <v/>
      </c>
      <c r="B205" t="inlineStr">
        <is>
          <t>32:17</t>
        </is>
      </c>
      <c r="C205" t="inlineStr">
        <is>
          <t>and as this movie plays out it just</t>
        </is>
      </c>
      <c r="D205">
        <f>HYPERLINK("https://www.youtube.com/watch?v=CC48HudGqVk&amp;t=1937s", "Go to time")</f>
        <v/>
      </c>
    </row>
    <row r="206">
      <c r="A206">
        <f>HYPERLINK("https://www.youtube.com/watch?v=1On63YAI_Ck", "Video")</f>
        <v/>
      </c>
      <c r="B206" t="inlineStr">
        <is>
          <t>2:46</t>
        </is>
      </c>
      <c r="C206" t="inlineStr">
        <is>
          <t>saying about laying low darling hey no</t>
        </is>
      </c>
      <c r="D206">
        <f>HYPERLINK("https://www.youtube.com/watch?v=1On63YAI_Ck&amp;t=166s", "Go to time")</f>
        <v/>
      </c>
    </row>
    <row r="207">
      <c r="A207">
        <f>HYPERLINK("https://www.youtube.com/watch?v=AMEEKZQNbdU", "Video")</f>
        <v/>
      </c>
      <c r="B207" t="inlineStr">
        <is>
          <t>4:21</t>
        </is>
      </c>
      <c r="C207" t="inlineStr">
        <is>
          <t>throughout the screenplay as this girl</t>
        </is>
      </c>
      <c r="D207">
        <f>HYPERLINK("https://www.youtube.com/watch?v=AMEEKZQNbdU&amp;t=261s", "Go to time")</f>
        <v/>
      </c>
    </row>
    <row r="208">
      <c r="A208">
        <f>HYPERLINK("https://www.youtube.com/watch?v=ao_lol_MwA4", "Video")</f>
        <v/>
      </c>
      <c r="B208" t="inlineStr">
        <is>
          <t>0:03</t>
        </is>
      </c>
      <c r="C208" t="inlineStr">
        <is>
          <t>oh god oh Nick I'm out to play</t>
        </is>
      </c>
      <c r="D208">
        <f>HYPERLINK("https://www.youtube.com/watch?v=ao_lol_MwA4&amp;t=3s", "Go to time")</f>
        <v/>
      </c>
    </row>
    <row r="209">
      <c r="A209">
        <f>HYPERLINK("https://www.youtube.com/watch?v=CrwA8XcasT4", "Video")</f>
        <v/>
      </c>
      <c r="B209" t="inlineStr">
        <is>
          <t>2:54</t>
        </is>
      </c>
      <c r="C209" t="inlineStr">
        <is>
          <t>body this is the outer epithelial layers</t>
        </is>
      </c>
      <c r="D209">
        <f>HYPERLINK("https://www.youtube.com/watch?v=CrwA8XcasT4&amp;t=174s", "Go to time")</f>
        <v/>
      </c>
    </row>
    <row r="210">
      <c r="A210">
        <f>HYPERLINK("https://www.youtube.com/watch?v=AvYUnszSc1Y", "Video")</f>
        <v/>
      </c>
      <c r="B210" t="inlineStr">
        <is>
          <t>0:39</t>
        </is>
      </c>
      <c r="C210" t="inlineStr">
        <is>
          <t>promoting right now with Fallout playing</t>
        </is>
      </c>
      <c r="D210">
        <f>HYPERLINK("https://www.youtube.com/watch?v=AvYUnszSc1Y&amp;t=39s", "Go to time")</f>
        <v/>
      </c>
    </row>
    <row r="211">
      <c r="A211">
        <f>HYPERLINK("https://www.youtube.com/watch?v=gG_mo0rurmU", "Video")</f>
        <v/>
      </c>
      <c r="B211" t="inlineStr">
        <is>
          <t>0:03</t>
        </is>
      </c>
      <c r="C211" t="inlineStr">
        <is>
          <t>won't let me stay out later play records</t>
        </is>
      </c>
      <c r="D211">
        <f>HYPERLINK("https://www.youtube.com/watch?v=gG_mo0rurmU&amp;t=3s", "Go to time")</f>
        <v/>
      </c>
    </row>
    <row r="212">
      <c r="A212">
        <f>HYPERLINK("https://www.youtube.com/watch?v=5ExqTddciJU", "Video")</f>
        <v/>
      </c>
      <c r="B212" t="inlineStr">
        <is>
          <t>0:45</t>
        </is>
      </c>
      <c r="C212" t="inlineStr">
        <is>
          <t>as it plays out in real time it is so</t>
        </is>
      </c>
      <c r="D212">
        <f>HYPERLINK("https://www.youtube.com/watch?v=5ExqTddciJU&amp;t=45s", "Go to time")</f>
        <v/>
      </c>
    </row>
    <row r="213">
      <c r="A213">
        <f>HYPERLINK("https://www.youtube.com/watch?v=6FaQdA4myrM", "Video")</f>
        <v/>
      </c>
      <c r="B213" t="inlineStr">
        <is>
          <t>0:22</t>
        </is>
      </c>
      <c r="C213" t="inlineStr">
        <is>
          <t>and cancels the other out when they play</t>
        </is>
      </c>
      <c r="D213">
        <f>HYPERLINK("https://www.youtube.com/watch?v=6FaQdA4myrM&amp;t=22s", "Go to time")</f>
        <v/>
      </c>
    </row>
    <row r="214">
      <c r="A214">
        <f>HYPERLINK("https://www.youtube.com/watch?v=6QNflNakJaw", "Video")</f>
        <v/>
      </c>
      <c r="B214" t="inlineStr">
        <is>
          <t>14:55</t>
        </is>
      </c>
      <c r="C214" t="inlineStr">
        <is>
          <t>to lay this out and make it like a such</t>
        </is>
      </c>
      <c r="D214">
        <f>HYPERLINK("https://www.youtube.com/watch?v=6QNflNakJaw&amp;t=895s", "Go to time")</f>
        <v/>
      </c>
    </row>
    <row r="215">
      <c r="A215">
        <f>HYPERLINK("https://www.youtube.com/watch?v=6QNflNakJaw", "Video")</f>
        <v/>
      </c>
      <c r="B215" t="inlineStr">
        <is>
          <t>29:22</t>
        </is>
      </c>
      <c r="C215" t="inlineStr">
        <is>
          <t>when PlayStation came out you know there</t>
        </is>
      </c>
      <c r="D215">
        <f>HYPERLINK("https://www.youtube.com/watch?v=6QNflNakJaw&amp;t=1762s", "Go to time")</f>
        <v/>
      </c>
    </row>
    <row r="216">
      <c r="A216">
        <f>HYPERLINK("https://www.youtube.com/watch?v=ZstlSfL92Cw", "Video")</f>
        <v/>
      </c>
      <c r="B216" t="inlineStr">
        <is>
          <t>1:41</t>
        </is>
      </c>
      <c r="C216" t="inlineStr">
        <is>
          <t>just lay there don't worry about the</t>
        </is>
      </c>
      <c r="D216">
        <f>HYPERLINK("https://www.youtube.com/watch?v=ZstlSfL92Cw&amp;t=101s", "Go to time")</f>
        <v/>
      </c>
    </row>
    <row r="217">
      <c r="A217">
        <f>HYPERLINK("https://www.youtube.com/watch?v=IQikzBP4C0w", "Video")</f>
        <v/>
      </c>
      <c r="B217" t="inlineStr">
        <is>
          <t>2:26</t>
        </is>
      </c>
      <c r="C217" t="inlineStr">
        <is>
          <t>like baseball players but he took us out</t>
        </is>
      </c>
      <c r="D217">
        <f>HYPERLINK("https://www.youtube.com/watch?v=IQikzBP4C0w&amp;t=146s", "Go to time")</f>
        <v/>
      </c>
    </row>
    <row r="218">
      <c r="A218">
        <f>HYPERLINK("https://www.youtube.com/watch?v=pcEKRHHFN1Q", "Video")</f>
        <v/>
      </c>
      <c r="B218" t="inlineStr">
        <is>
          <t>0:50</t>
        </is>
      </c>
      <c r="C218" t="inlineStr">
        <is>
          <t>you know given the layout of this</t>
        </is>
      </c>
      <c r="D218">
        <f>HYPERLINK("https://www.youtube.com/watch?v=pcEKRHHFN1Q&amp;t=50s", "Go to time")</f>
        <v/>
      </c>
    </row>
    <row r="219">
      <c r="A219">
        <f>HYPERLINK("https://www.youtube.com/watch?v=cnxddn9F01s", "Video")</f>
        <v/>
      </c>
      <c r="B219" t="inlineStr">
        <is>
          <t>20:36</t>
        </is>
      </c>
      <c r="C219" t="inlineStr">
        <is>
          <t>to drop out after production delays so</t>
        </is>
      </c>
      <c r="D219">
        <f>HYPERLINK("https://www.youtube.com/watch?v=cnxddn9F01s&amp;t=1236s", "Go to time")</f>
        <v/>
      </c>
    </row>
    <row r="220">
      <c r="A220">
        <f>HYPERLINK("https://www.youtube.com/watch?v=1ducf3XJJ5c", "Video")</f>
        <v/>
      </c>
      <c r="B220" t="inlineStr">
        <is>
          <t>15:11</t>
        </is>
      </c>
      <c r="C220" t="inlineStr">
        <is>
          <t>like I would hang out like play with and</t>
        </is>
      </c>
      <c r="D220">
        <f>HYPERLINK("https://www.youtube.com/watch?v=1ducf3XJJ5c&amp;t=911s", "Go to time")</f>
        <v/>
      </c>
    </row>
    <row r="221">
      <c r="A221">
        <f>HYPERLINK("https://www.youtube.com/watch?v=XuICknCx-gU", "Video")</f>
        <v/>
      </c>
      <c r="B221" t="inlineStr">
        <is>
          <t>0:53</t>
        </is>
      </c>
      <c r="C221" t="inlineStr">
        <is>
          <t>passed out I lay them on your forehead</t>
        </is>
      </c>
      <c r="D221">
        <f>HYPERLINK("https://www.youtube.com/watch?v=XuICknCx-gU&amp;t=53s", "Go to time")</f>
        <v/>
      </c>
    </row>
    <row r="222">
      <c r="A222">
        <f>HYPERLINK("https://www.youtube.com/watch?v=fMLP4MO0vT8", "Video")</f>
        <v/>
      </c>
      <c r="B222" t="inlineStr">
        <is>
          <t>1:13</t>
        </is>
      </c>
      <c r="C222" t="inlineStr">
        <is>
          <t>have you lay down and uh stick out your</t>
        </is>
      </c>
      <c r="D222">
        <f>HYPERLINK("https://www.youtube.com/watch?v=fMLP4MO0vT8&amp;t=73s", "Go to time")</f>
        <v/>
      </c>
    </row>
    <row r="223">
      <c r="A223">
        <f>HYPERLINK("https://www.youtube.com/watch?v=DXHPw_SPG3w", "Video")</f>
        <v/>
      </c>
      <c r="B223" t="inlineStr">
        <is>
          <t>4:06</t>
        </is>
      </c>
      <c r="C223" t="inlineStr">
        <is>
          <t>fair right lay him out ain't got all dad</t>
        </is>
      </c>
      <c r="D223">
        <f>HYPERLINK("https://www.youtube.com/watch?v=DXHPw_SPG3w&amp;t=246s", "Go to time")</f>
        <v/>
      </c>
    </row>
    <row r="224">
      <c r="A224">
        <f>HYPERLINK("https://www.youtube.com/watch?v=HAp6WEnwOs0", "Video")</f>
        <v/>
      </c>
      <c r="B224" t="inlineStr">
        <is>
          <t>0:53</t>
        </is>
      </c>
      <c r="C224" t="inlineStr">
        <is>
          <t>subtle thing that plays out across the</t>
        </is>
      </c>
      <c r="D224">
        <f>HYPERLINK("https://www.youtube.com/watch?v=HAp6WEnwOs0&amp;t=53s", "Go to time")</f>
        <v/>
      </c>
    </row>
    <row r="225">
      <c r="A225">
        <f>HYPERLINK("https://www.youtube.com/watch?v=d_rDUDH8mAs", "Video")</f>
        <v/>
      </c>
      <c r="B225" t="inlineStr">
        <is>
          <t>10:16</t>
        </is>
      </c>
      <c r="C225" t="inlineStr">
        <is>
          <t>out of playing bad asses
I feel like,</t>
        </is>
      </c>
      <c r="D225">
        <f>HYPERLINK("https://www.youtube.com/watch?v=d_rDUDH8mAs&amp;t=616s", "Go to time")</f>
        <v/>
      </c>
    </row>
    <row r="226">
      <c r="A226">
        <f>HYPERLINK("https://www.youtube.com/watch?v=wTH9sf-Di7E", "Video")</f>
        <v/>
      </c>
      <c r="B226" t="inlineStr">
        <is>
          <t>45:17</t>
        </is>
      </c>
      <c r="C226" t="inlineStr">
        <is>
          <t>that is not how I saw it playing out sir</t>
        </is>
      </c>
      <c r="D226">
        <f>HYPERLINK("https://www.youtube.com/watch?v=wTH9sf-Di7E&amp;t=2717s", "Go to time")</f>
        <v/>
      </c>
    </row>
    <row r="227">
      <c r="A227">
        <f>HYPERLINK("https://www.youtube.com/watch?v=7Eu_d83mpOQ", "Video")</f>
        <v/>
      </c>
      <c r="B227" t="inlineStr">
        <is>
          <t>5:46</t>
        </is>
      </c>
      <c r="C227" t="inlineStr">
        <is>
          <t>saw the hallways you know the layout</t>
        </is>
      </c>
      <c r="D227">
        <f>HYPERLINK("https://www.youtube.com/watch?v=7Eu_d83mpOQ&amp;t=346s", "Go to time")</f>
        <v/>
      </c>
    </row>
    <row r="228">
      <c r="A228">
        <f>HYPERLINK("https://www.youtube.com/watch?v=LG0zSNDIIgc", "Video")</f>
        <v/>
      </c>
      <c r="B228" t="inlineStr">
        <is>
          <t>0:13</t>
        </is>
      </c>
      <c r="C228" t="inlineStr">
        <is>
          <t>What about play dates and hanging out with</t>
        </is>
      </c>
      <c r="D228">
        <f>HYPERLINK("https://www.youtube.com/watch?v=LG0zSNDIIgc&amp;t=13s", "Go to time")</f>
        <v/>
      </c>
    </row>
    <row r="229">
      <c r="A229">
        <f>HYPERLINK("https://www.youtube.com/watch?v=6dfNOUH7IWg", "Video")</f>
        <v/>
      </c>
      <c r="B229" t="inlineStr">
        <is>
          <t>4:04</t>
        </is>
      </c>
      <c r="C229" t="inlineStr">
        <is>
          <t>play along Mike like you care about the</t>
        </is>
      </c>
      <c r="D229">
        <f>HYPERLINK("https://www.youtube.com/watch?v=6dfNOUH7IWg&amp;t=244s", "Go to time")</f>
        <v/>
      </c>
    </row>
    <row r="230">
      <c r="A230">
        <f>HYPERLINK("https://www.youtube.com/watch?v=CsSv8Bmgdkw", "Video")</f>
        <v/>
      </c>
      <c r="B230" t="inlineStr">
        <is>
          <t>0:17</t>
        </is>
      </c>
      <c r="C230" t="inlineStr">
        <is>
          <t>Let me get a trout slayer.</t>
        </is>
      </c>
      <c r="D230">
        <f>HYPERLINK("https://www.youtube.com/watch?v=CsSv8Bmgdkw&amp;t=17s", "Go to time")</f>
        <v/>
      </c>
    </row>
    <row r="231">
      <c r="A231">
        <f>HYPERLINK("https://www.youtube.com/watch?v=CsSv8Bmgdkw", "Video")</f>
        <v/>
      </c>
      <c r="B231" t="inlineStr">
        <is>
          <t>0:20</t>
        </is>
      </c>
      <c r="C231" t="inlineStr">
        <is>
          <t>Coming up. Care for a trout slayer?</t>
        </is>
      </c>
      <c r="D231">
        <f>HYPERLINK("https://www.youtube.com/watch?v=CsSv8Bmgdkw&amp;t=20s", "Go to time")</f>
        <v/>
      </c>
    </row>
    <row r="232">
      <c r="A232">
        <f>HYPERLINK("https://www.youtube.com/watch?v=CsSv8Bmgdkw", "Video")</f>
        <v/>
      </c>
      <c r="B232" t="inlineStr">
        <is>
          <t>0:28</t>
        </is>
      </c>
      <c r="C232" t="inlineStr">
        <is>
          <t>Slaying trout.</t>
        </is>
      </c>
      <c r="D232">
        <f>HYPERLINK("https://www.youtube.com/watch?v=CsSv8Bmgdkw&amp;t=28s", "Go to time")</f>
        <v/>
      </c>
    </row>
    <row r="233">
      <c r="A233">
        <f>HYPERLINK("https://www.youtube.com/watch?v=NgbJsSQQnnU", "Video")</f>
        <v/>
      </c>
      <c r="B233" t="inlineStr">
        <is>
          <t>5:06</t>
        </is>
      </c>
      <c r="C233" t="inlineStr">
        <is>
          <t>about the volleyball player that you</t>
        </is>
      </c>
      <c r="D233">
        <f>HYPERLINK("https://www.youtube.com/watch?v=NgbJsSQQnnU&amp;t=306s", "Go to time")</f>
        <v/>
      </c>
    </row>
    <row r="234">
      <c r="A234">
        <f>HYPERLINK("https://www.youtube.com/watch?v=6Ky134u9e6w", "Video")</f>
        <v/>
      </c>
      <c r="B234" t="inlineStr">
        <is>
          <t>1:24</t>
        </is>
      </c>
      <c r="C234" t="inlineStr">
        <is>
          <t>to play out with Ariana did you think</t>
        </is>
      </c>
      <c r="D234">
        <f>HYPERLINK("https://www.youtube.com/watch?v=6Ky134u9e6w&amp;t=84s", "Go to time")</f>
        <v/>
      </c>
    </row>
    <row r="235">
      <c r="A235">
        <f>HYPERLINK("https://www.youtube.com/watch?v=dRBSzFxEy7I", "Video")</f>
        <v/>
      </c>
      <c r="B235" t="inlineStr">
        <is>
          <t>1:56</t>
        </is>
      </c>
      <c r="C235" t="inlineStr">
        <is>
          <t>I wanted to make great players out of you.</t>
        </is>
      </c>
      <c r="D235">
        <f>HYPERLINK("https://www.youtube.com/watch?v=dRBSzFxEy7I&amp;t=116s", "Go to time")</f>
        <v/>
      </c>
    </row>
    <row r="236">
      <c r="A236">
        <f>HYPERLINK("https://www.youtube.com/watch?v=ofxOAw96vzg", "Video")</f>
        <v/>
      </c>
      <c r="B236" t="inlineStr">
        <is>
          <t>0:02</t>
        </is>
      </c>
      <c r="C236" t="inlineStr">
        <is>
          <t>out you played</t>
        </is>
      </c>
      <c r="D236">
        <f>HYPERLINK("https://www.youtube.com/watch?v=ofxOAw96vzg&amp;t=2s", "Go to time")</f>
        <v/>
      </c>
    </row>
    <row r="237">
      <c r="A237">
        <f>HYPERLINK("https://www.youtube.com/watch?v=_sMONI-PfQY", "Video")</f>
        <v/>
      </c>
      <c r="B237" t="inlineStr">
        <is>
          <t>3:59</t>
        </is>
      </c>
      <c r="C237" t="inlineStr">
        <is>
          <t>Wow. That is not how I saw it playing out.</t>
        </is>
      </c>
      <c r="D237">
        <f>HYPERLINK("https://www.youtube.com/watch?v=_sMONI-PfQY&amp;t=239s", "Go to time")</f>
        <v/>
      </c>
    </row>
    <row r="238">
      <c r="A238">
        <f>HYPERLINK("https://www.youtube.com/watch?v=9LLw6r2sCu0", "Video")</f>
        <v/>
      </c>
      <c r="B238" t="inlineStr">
        <is>
          <t>3:07</t>
        </is>
      </c>
      <c r="C238" t="inlineStr">
        <is>
          <t>we play the [ __ ] out of that song</t>
        </is>
      </c>
      <c r="D238">
        <f>HYPERLINK("https://www.youtube.com/watch?v=9LLw6r2sCu0&amp;t=187s", "Go to time")</f>
        <v/>
      </c>
    </row>
    <row r="239">
      <c r="A239">
        <f>HYPERLINK("https://www.youtube.com/watch?v=knLagZXEQ1c", "Video")</f>
        <v/>
      </c>
      <c r="B239" t="inlineStr">
        <is>
          <t>1:55</t>
        </is>
      </c>
      <c r="C239" t="inlineStr">
        <is>
          <t>you play you know I mean we're just out</t>
        </is>
      </c>
      <c r="D239">
        <f>HYPERLINK("https://www.youtube.com/watch?v=knLagZXEQ1c&amp;t=115s", "Go to time")</f>
        <v/>
      </c>
    </row>
    <row r="240">
      <c r="A240">
        <f>HYPERLINK("https://www.youtube.com/watch?v=f4bqkQGT6qk", "Video")</f>
        <v/>
      </c>
      <c r="B240" t="inlineStr">
        <is>
          <t>1:30</t>
        </is>
      </c>
      <c r="C240" t="inlineStr">
        <is>
          <t>A great space play. What about drama?</t>
        </is>
      </c>
      <c r="D240">
        <f>HYPERLINK("https://www.youtube.com/watch?v=f4bqkQGT6qk&amp;t=90s", "Go to time")</f>
        <v/>
      </c>
    </row>
    <row r="241">
      <c r="A241">
        <f>HYPERLINK("https://www.youtube.com/watch?v=r5HN7S00ZQY", "Video")</f>
        <v/>
      </c>
      <c r="B241" t="inlineStr">
        <is>
          <t>8:34</t>
        </is>
      </c>
      <c r="C241" t="inlineStr">
        <is>
          <t>players can talk about crypto for seven</t>
        </is>
      </c>
      <c r="D241">
        <f>HYPERLINK("https://www.youtube.com/watch?v=r5HN7S00ZQY&amp;t=514s", "Go to time")</f>
        <v/>
      </c>
    </row>
    <row r="242">
      <c r="A242">
        <f>HYPERLINK("https://www.youtube.com/watch?v=gohjrTcJ9Dc", "Video")</f>
        <v/>
      </c>
      <c r="B242" t="inlineStr">
        <is>
          <t>1:13</t>
        </is>
      </c>
      <c r="C242" t="inlineStr">
        <is>
          <t>create a display about the life and art</t>
        </is>
      </c>
      <c r="D242">
        <f>HYPERLINK("https://www.youtube.com/watch?v=gohjrTcJ9Dc&amp;t=73s", "Go to time")</f>
        <v/>
      </c>
    </row>
    <row r="243">
      <c r="A243">
        <f>HYPERLINK("https://www.youtube.com/watch?v=gohjrTcJ9Dc", "Video")</f>
        <v/>
      </c>
      <c r="B243" t="inlineStr">
        <is>
          <t>5:54</t>
        </is>
      </c>
      <c r="C243" t="inlineStr">
        <is>
          <t>let's play this out even if he is one in</t>
        </is>
      </c>
      <c r="D243">
        <f>HYPERLINK("https://www.youtube.com/watch?v=gohjrTcJ9Dc&amp;t=354s", "Go to time")</f>
        <v/>
      </c>
    </row>
    <row r="244">
      <c r="A244">
        <f>HYPERLINK("https://www.youtube.com/watch?v=Q1MyomXOurA", "Video")</f>
        <v/>
      </c>
      <c r="B244" t="inlineStr">
        <is>
          <t>2:55</t>
        </is>
      </c>
      <c r="C244" t="inlineStr">
        <is>
          <t>Now, if you want a really good deal, you
park your butt out here, play on your</t>
        </is>
      </c>
      <c r="D244">
        <f>HYPERLINK("https://www.youtube.com/watch?v=Q1MyomXOurA&amp;t=175s", "Go to time")</f>
        <v/>
      </c>
    </row>
    <row r="245">
      <c r="A245">
        <f>HYPERLINK("https://www.youtube.com/watch?v=EKnilMm-Gwc", "Video")</f>
        <v/>
      </c>
      <c r="B245" t="inlineStr">
        <is>
          <t>6:30</t>
        </is>
      </c>
      <c r="C245" t="inlineStr">
        <is>
          <t>i'm going to just lay it all out on the</t>
        </is>
      </c>
      <c r="D245">
        <f>HYPERLINK("https://www.youtube.com/watch?v=EKnilMm-Gwc&amp;t=390s", "Go to time")</f>
        <v/>
      </c>
    </row>
    <row r="246">
      <c r="A246">
        <f>HYPERLINK("https://www.youtube.com/watch?v=EKnilMm-Gwc", "Video")</f>
        <v/>
      </c>
      <c r="B246" t="inlineStr">
        <is>
          <t>19:35</t>
        </is>
      </c>
      <c r="C246" t="inlineStr">
        <is>
          <t>you see how we like we lay out the the</t>
        </is>
      </c>
      <c r="D246">
        <f>HYPERLINK("https://www.youtube.com/watch?v=EKnilMm-Gwc&amp;t=1175s", "Go to time")</f>
        <v/>
      </c>
    </row>
    <row r="247">
      <c r="A247">
        <f>HYPERLINK("https://www.youtube.com/watch?v=-7VKMox_3ic", "Video")</f>
        <v/>
      </c>
      <c r="B247" t="inlineStr">
        <is>
          <t>4:48</t>
        </is>
      </c>
      <c r="C247" t="inlineStr">
        <is>
          <t>he lays it all out but he just can't say</t>
        </is>
      </c>
      <c r="D247">
        <f>HYPERLINK("https://www.youtube.com/watch?v=-7VKMox_3ic&amp;t=288s", "Go to time")</f>
        <v/>
      </c>
    </row>
    <row r="248">
      <c r="A248">
        <f>HYPERLINK("https://www.youtube.com/watch?v=MTXcqUQDVBE", "Video")</f>
        <v/>
      </c>
      <c r="B248" t="inlineStr">
        <is>
          <t>1:00</t>
        </is>
      </c>
      <c r="C248" t="inlineStr">
        <is>
          <t>i want to figure out what we're playing</t>
        </is>
      </c>
      <c r="D248">
        <f>HYPERLINK("https://www.youtube.com/watch?v=MTXcqUQDVBE&amp;t=60s", "Go to time")</f>
        <v/>
      </c>
    </row>
    <row r="249">
      <c r="A249">
        <f>HYPERLINK("https://www.youtube.com/watch?v=k6zelIUi2AQ", "Video")</f>
        <v/>
      </c>
      <c r="B249" t="inlineStr">
        <is>
          <t>3:28</t>
        </is>
      </c>
      <c r="C249" t="inlineStr">
        <is>
          <t>I need a confirmation that that's going to play because she has known about it since the day it was said.</t>
        </is>
      </c>
      <c r="D249">
        <f>HYPERLINK("https://www.youtube.com/watch?v=k6zelIUi2AQ&amp;t=208s", "Go to time")</f>
        <v/>
      </c>
    </row>
    <row r="250">
      <c r="A250">
        <f>HYPERLINK("https://www.youtube.com/watch?v=adtyoj1Kazk", "Video")</f>
        <v/>
      </c>
      <c r="B250" t="inlineStr">
        <is>
          <t>0:05</t>
        </is>
      </c>
      <c r="C250" t="inlineStr">
        <is>
          <t>um it turns out you have me playing a</t>
        </is>
      </c>
      <c r="D250">
        <f>HYPERLINK("https://www.youtube.com/watch?v=adtyoj1Kazk&amp;t=5s", "Go to time")</f>
        <v/>
      </c>
    </row>
    <row r="251">
      <c r="A251">
        <f>HYPERLINK("https://www.youtube.com/watch?v=rNn0TNW-_bY", "Video")</f>
        <v/>
      </c>
      <c r="B251" t="inlineStr">
        <is>
          <t>8:53</t>
        </is>
      </c>
      <c r="C251" t="inlineStr">
        <is>
          <t>What do you say we go out to the parking lot,
run a few pass plays to burn off the</t>
        </is>
      </c>
      <c r="D251">
        <f>HYPERLINK("https://www.youtube.com/watch?v=rNn0TNW-_bY&amp;t=533s", "Go to time")</f>
        <v/>
      </c>
    </row>
    <row r="252">
      <c r="A252">
        <f>HYPERLINK("https://www.youtube.com/watch?v=VKtJkY5w8s0", "Video")</f>
        <v/>
      </c>
      <c r="B252" t="inlineStr">
        <is>
          <t>7:33</t>
        </is>
      </c>
      <c r="C252" t="inlineStr">
        <is>
          <t>lay six strips of bacon out on my george</t>
        </is>
      </c>
      <c r="D252">
        <f>HYPERLINK("https://www.youtube.com/watch?v=VKtJkY5w8s0&amp;t=453s", "Go to time")</f>
        <v/>
      </c>
    </row>
    <row r="253">
      <c r="A253">
        <f>HYPERLINK("https://www.youtube.com/watch?v=a6jpU7krnDA", "Video")</f>
        <v/>
      </c>
      <c r="B253" t="inlineStr">
        <is>
          <t>0:59</t>
        </is>
      </c>
      <c r="C253" t="inlineStr">
        <is>
          <t>and another thing i like is the layout</t>
        </is>
      </c>
      <c r="D253">
        <f>HYPERLINK("https://www.youtube.com/watch?v=a6jpU7krnDA&amp;t=59s", "Go to time")</f>
        <v/>
      </c>
    </row>
    <row r="254">
      <c r="A254">
        <f>HYPERLINK("https://www.youtube.com/watch?v=kjtobhSRiN0", "Video")</f>
        <v/>
      </c>
      <c r="B254" t="inlineStr">
        <is>
          <t>4:23</t>
        </is>
      </c>
      <c r="C254" t="inlineStr">
        <is>
          <t>Yeah, I know. Talking about playgrounds and
vegetables and language labs.</t>
        </is>
      </c>
      <c r="D254">
        <f>HYPERLINK("https://www.youtube.com/watch?v=kjtobhSRiN0&amp;t=263s", "Go to time")</f>
        <v/>
      </c>
    </row>
    <row r="255">
      <c r="A255">
        <f>HYPERLINK("https://www.youtube.com/watch?v=0i98bas9mHU", "Video")</f>
        <v/>
      </c>
      <c r="B255" t="inlineStr">
        <is>
          <t>5:14</t>
        </is>
      </c>
      <c r="C255" t="inlineStr">
        <is>
          <t>play date why don't you ask me out</t>
        </is>
      </c>
      <c r="D255">
        <f>HYPERLINK("https://www.youtube.com/watch?v=0i98bas9mHU&amp;t=314s", "Go to time")</f>
        <v/>
      </c>
    </row>
    <row r="256">
      <c r="A256">
        <f>HYPERLINK("https://www.youtube.com/watch?v=ZA9-HYUgIPc", "Video")</f>
        <v/>
      </c>
      <c r="B256" t="inlineStr">
        <is>
          <t>9:34</t>
        </is>
      </c>
      <c r="C256" t="inlineStr">
        <is>
          <t>outside to play There's just too many</t>
        </is>
      </c>
      <c r="D256">
        <f>HYPERLINK("https://www.youtube.com/watch?v=ZA9-HYUgIPc&amp;t=574s", "Go to time")</f>
        <v/>
      </c>
    </row>
    <row r="257">
      <c r="A257">
        <f>HYPERLINK("https://www.youtube.com/watch?v=7LHnlkts8Vs", "Video")</f>
        <v/>
      </c>
      <c r="B257" t="inlineStr">
        <is>
          <t>0:51</t>
        </is>
      </c>
      <c r="C257" t="inlineStr">
        <is>
          <t>and then the bulk of the scenes play out</t>
        </is>
      </c>
      <c r="D257">
        <f>HYPERLINK("https://www.youtube.com/watch?v=7LHnlkts8Vs&amp;t=51s", "Go to time")</f>
        <v/>
      </c>
    </row>
    <row r="258">
      <c r="A258">
        <f>HYPERLINK("https://www.youtube.com/watch?v=w3JwczE2SkI", "Video")</f>
        <v/>
      </c>
      <c r="B258" t="inlineStr">
        <is>
          <t>1:29</t>
        </is>
      </c>
      <c r="C258" t="inlineStr">
        <is>
          <t>i thought about writing a screenplay</t>
        </is>
      </c>
      <c r="D258">
        <f>HYPERLINK("https://www.youtube.com/watch?v=w3JwczE2SkI&amp;t=89s", "Go to time")</f>
        <v/>
      </c>
    </row>
    <row r="259">
      <c r="A259">
        <f>HYPERLINK("https://www.youtube.com/watch?v=fjzOS8O9eX8", "Video")</f>
        <v/>
      </c>
      <c r="B259" t="inlineStr">
        <is>
          <t>3:10</t>
        </is>
      </c>
      <c r="C259" t="inlineStr">
        <is>
          <t>play out the intensity is there all</t>
        </is>
      </c>
      <c r="D259">
        <f>HYPERLINK("https://www.youtube.com/watch?v=fjzOS8O9eX8&amp;t=190s", "Go to time")</f>
        <v/>
      </c>
    </row>
    <row r="260">
      <c r="A260">
        <f>HYPERLINK("https://www.youtube.com/watch?v=N3tyZ4-pBdE", "Video")</f>
        <v/>
      </c>
      <c r="B260" t="inlineStr">
        <is>
          <t>2:59</t>
        </is>
      </c>
      <c r="C260" t="inlineStr">
        <is>
          <t>foreplay I forgot about that</t>
        </is>
      </c>
      <c r="D260">
        <f>HYPERLINK("https://www.youtube.com/watch?v=N3tyZ4-pBdE&amp;t=179s", "Go to time")</f>
        <v/>
      </c>
    </row>
    <row r="261">
      <c r="A261">
        <f>HYPERLINK("https://www.youtube.com/watch?v=2hOK3YpKdLE", "Video")</f>
        <v/>
      </c>
      <c r="B261" t="inlineStr">
        <is>
          <t>4:41</t>
        </is>
      </c>
      <c r="C261" t="inlineStr">
        <is>
          <t>i think they both should play out i</t>
        </is>
      </c>
      <c r="D261">
        <f>HYPERLINK("https://www.youtube.com/watch?v=2hOK3YpKdLE&amp;t=281s", "Go to time")</f>
        <v/>
      </c>
    </row>
    <row r="262">
      <c r="A262">
        <f>HYPERLINK("https://www.youtube.com/watch?v=YylLwoHbY20", "Video")</f>
        <v/>
      </c>
      <c r="B262" t="inlineStr">
        <is>
          <t>2:56</t>
        </is>
      </c>
      <c r="C262" t="inlineStr">
        <is>
          <t>and coming out here I wanted to play a</t>
        </is>
      </c>
      <c r="D262">
        <f>HYPERLINK("https://www.youtube.com/watch?v=YylLwoHbY20&amp;t=176s", "Go to time")</f>
        <v/>
      </c>
    </row>
    <row r="263">
      <c r="A263">
        <f>HYPERLINK("https://www.youtube.com/watch?v=uoBZi-2D7cg", "Video")</f>
        <v/>
      </c>
      <c r="B263" t="inlineStr">
        <is>
          <t>1:39</t>
        </is>
      </c>
      <c r="C263" t="inlineStr">
        <is>
          <t>about the teachers can I play you can't</t>
        </is>
      </c>
      <c r="D263">
        <f>HYPERLINK("https://www.youtube.com/watch?v=uoBZi-2D7cg&amp;t=99s", "Go to time")</f>
        <v/>
      </c>
    </row>
    <row r="264">
      <c r="A264">
        <f>HYPERLINK("https://www.youtube.com/watch?v=YdYPntqFcwI", "Video")</f>
        <v/>
      </c>
      <c r="B264" t="inlineStr">
        <is>
          <t>0:26</t>
        </is>
      </c>
      <c r="C264" t="inlineStr">
        <is>
          <t>After the service, you can slip out and play</t>
        </is>
      </c>
      <c r="D264">
        <f>HYPERLINK("https://www.youtube.com/watch?v=YdYPntqFcwI&amp;t=26s", "Go to time")</f>
        <v/>
      </c>
    </row>
    <row r="265">
      <c r="A265">
        <f>HYPERLINK("https://www.youtube.com/watch?v=V4oBm4cWvgo", "Video")</f>
        <v/>
      </c>
      <c r="B265" t="inlineStr">
        <is>
          <t>7:36</t>
        </is>
      </c>
      <c r="C265" t="inlineStr">
        <is>
          <t>see is this gonna be played out for a</t>
        </is>
      </c>
      <c r="D265">
        <f>HYPERLINK("https://www.youtube.com/watch?v=V4oBm4cWvgo&amp;t=456s", "Go to time")</f>
        <v/>
      </c>
    </row>
    <row r="266">
      <c r="A266">
        <f>HYPERLINK("https://www.youtube.com/watch?v=-HDLYb81kXo", "Video")</f>
        <v/>
      </c>
      <c r="B266" t="inlineStr">
        <is>
          <t>10:46</t>
        </is>
      </c>
      <c r="C266" t="inlineStr">
        <is>
          <t>he's right hey how about this let's play</t>
        </is>
      </c>
      <c r="D266">
        <f>HYPERLINK("https://www.youtube.com/watch?v=-HDLYb81kXo&amp;t=646s", "Go to time")</f>
        <v/>
      </c>
    </row>
    <row r="267">
      <c r="A267">
        <f>HYPERLINK("https://www.youtube.com/watch?v=5O414_bbJV4", "Video")</f>
        <v/>
      </c>
      <c r="B267" t="inlineStr">
        <is>
          <t>0:12</t>
        </is>
      </c>
      <c r="C267" t="inlineStr">
        <is>
          <t>where we play out of touch celebrities</t>
        </is>
      </c>
      <c r="D267">
        <f>HYPERLINK("https://www.youtube.com/watch?v=5O414_bbJV4&amp;t=12s", "Go to time")</f>
        <v/>
      </c>
    </row>
    <row r="268">
      <c r="A268">
        <f>HYPERLINK("https://www.youtube.com/watch?v=HrmzY7O_ETo", "Video")</f>
        <v/>
      </c>
      <c r="B268" t="inlineStr">
        <is>
          <t>13:02</t>
        </is>
      </c>
      <c r="C268" t="inlineStr">
        <is>
          <t>Playing the piano and pretending I'm outside.</t>
        </is>
      </c>
      <c r="D268">
        <f>HYPERLINK("https://www.youtube.com/watch?v=HrmzY7O_ETo&amp;t=782s", "Go to time")</f>
        <v/>
      </c>
    </row>
    <row r="269">
      <c r="A269">
        <f>HYPERLINK("https://www.youtube.com/watch?v=Dnxq8lonIBU", "Video")</f>
        <v/>
      </c>
      <c r="B269" t="inlineStr">
        <is>
          <t>3:58</t>
        </is>
      </c>
      <c r="C269" t="inlineStr">
        <is>
          <t>I don't want to do the play without you.</t>
        </is>
      </c>
      <c r="D269">
        <f>HYPERLINK("https://www.youtube.com/watch?v=Dnxq8lonIBU&amp;t=238s", "Go to time")</f>
        <v/>
      </c>
    </row>
    <row r="270">
      <c r="A270">
        <f>HYPERLINK("https://www.youtube.com/watch?v=w4VMSDyqoeA", "Video")</f>
        <v/>
      </c>
      <c r="B270" t="inlineStr">
        <is>
          <t>1:28</t>
        </is>
      </c>
      <c r="C270" t="inlineStr">
        <is>
          <t>thinking about is three new players came</t>
        </is>
      </c>
      <c r="D270">
        <f>HYPERLINK("https://www.youtube.com/watch?v=w4VMSDyqoeA&amp;t=88s", "Go to time")</f>
        <v/>
      </c>
    </row>
    <row r="271">
      <c r="A271">
        <f>HYPERLINK("https://www.youtube.com/watch?v=Wib6RaDLlbw", "Video")</f>
        <v/>
      </c>
      <c r="B271" t="inlineStr">
        <is>
          <t>0:13</t>
        </is>
      </c>
      <c r="C271" t="inlineStr">
        <is>
          <t>rule out foul play we'll look for one or</t>
        </is>
      </c>
      <c r="D271">
        <f>HYPERLINK("https://www.youtube.com/watch?v=Wib6RaDLlbw&amp;t=13s", "Go to time")</f>
        <v/>
      </c>
    </row>
    <row r="272">
      <c r="A272">
        <f>HYPERLINK("https://www.youtube.com/watch?v=djwfEJ_989A", "Video")</f>
        <v/>
      </c>
      <c r="B272" t="inlineStr">
        <is>
          <t>3:06</t>
        </is>
      </c>
      <c r="C272" t="inlineStr">
        <is>
          <t>detailed layouts of the buildings and</t>
        </is>
      </c>
      <c r="D272">
        <f>HYPERLINK("https://www.youtube.com/watch?v=djwfEJ_989A&amp;t=186s", "Go to time")</f>
        <v/>
      </c>
    </row>
    <row r="273">
      <c r="A273">
        <f>HYPERLINK("https://www.youtube.com/watch?v=9ucreo4789Y", "Video")</f>
        <v/>
      </c>
      <c r="B273" t="inlineStr">
        <is>
          <t>2:18</t>
        </is>
      </c>
      <c r="C273" t="inlineStr">
        <is>
          <t>Janna plays a southern lawyer named</t>
        </is>
      </c>
      <c r="D273">
        <f>HYPERLINK("https://www.youtube.com/watch?v=9ucreo4789Y&amp;t=138s", "Go to time")</f>
        <v/>
      </c>
    </row>
    <row r="274">
      <c r="A274">
        <f>HYPERLINK("https://www.youtube.com/watch?v=hJ513iLB0CI", "Video")</f>
        <v/>
      </c>
      <c r="B274" t="inlineStr">
        <is>
          <t>0:30</t>
        </is>
      </c>
      <c r="C274" t="inlineStr">
        <is>
          <t>no I used to go out with a bass player</t>
        </is>
      </c>
      <c r="D274">
        <f>HYPERLINK("https://www.youtube.com/watch?v=hJ513iLB0CI&amp;t=30s", "Go to time")</f>
        <v/>
      </c>
    </row>
    <row r="275">
      <c r="A275">
        <f>HYPERLINK("https://www.youtube.com/watch?v=yGCu7fIgAbQ", "Video")</f>
        <v/>
      </c>
      <c r="B275" t="inlineStr">
        <is>
          <t>2:28</t>
        </is>
      </c>
      <c r="C275" t="inlineStr">
        <is>
          <t>the paper the vantage point the layout</t>
        </is>
      </c>
      <c r="D275">
        <f>HYPERLINK("https://www.youtube.com/watch?v=yGCu7fIgAbQ&amp;t=148s", "Go to time")</f>
        <v/>
      </c>
    </row>
    <row r="276">
      <c r="A276">
        <f>HYPERLINK("https://www.youtube.com/watch?v=IewjfC-jI24", "Video")</f>
        <v/>
      </c>
      <c r="B276" t="inlineStr">
        <is>
          <t>3:31</t>
        </is>
      </c>
      <c r="C276" t="inlineStr">
        <is>
          <t>lay it out</t>
        </is>
      </c>
      <c r="D276">
        <f>HYPERLINK("https://www.youtube.com/watch?v=IewjfC-jI24&amp;t=211s", "Go to time")</f>
        <v/>
      </c>
    </row>
    <row r="277">
      <c r="A277">
        <f>HYPERLINK("https://www.youtube.com/watch?v=w42QmckgcUo", "Video")</f>
        <v/>
      </c>
      <c r="B277" t="inlineStr">
        <is>
          <t>0:49</t>
        </is>
      </c>
      <c r="C277" t="inlineStr">
        <is>
          <t>outside playing d'angelo chicago smile</t>
        </is>
      </c>
      <c r="D277">
        <f>HYPERLINK("https://www.youtube.com/watch?v=w42QmckgcUo&amp;t=49s", "Go to time")</f>
        <v/>
      </c>
    </row>
    <row r="278">
      <c r="A278">
        <f>HYPERLINK("https://www.youtube.com/watch?v=y26gnIfc--o", "Video")</f>
        <v/>
      </c>
      <c r="B278" t="inlineStr">
        <is>
          <t>3:08</t>
        </is>
      </c>
      <c r="C278" t="inlineStr">
        <is>
          <t>font and layout skills yeah yeah i'm not</t>
        </is>
      </c>
      <c r="D278">
        <f>HYPERLINK("https://www.youtube.com/watch?v=y26gnIfc--o&amp;t=188s", "Go to time")</f>
        <v/>
      </c>
    </row>
    <row r="279">
      <c r="A279">
        <f>HYPERLINK("https://www.youtube.com/watch?v=knPFV356h-E", "Video")</f>
        <v/>
      </c>
      <c r="B279" t="inlineStr">
        <is>
          <t>1:02</t>
        </is>
      </c>
      <c r="C279" t="inlineStr">
        <is>
          <t>lay six strips of bacon out on my george</t>
        </is>
      </c>
      <c r="D279">
        <f>HYPERLINK("https://www.youtube.com/watch?v=knPFV356h-E&amp;t=62s", "Go to time")</f>
        <v/>
      </c>
    </row>
    <row r="280">
      <c r="A280">
        <f>HYPERLINK("https://www.youtube.com/watch?v=7PU8ABab1R8", "Video")</f>
        <v/>
      </c>
      <c r="B280" t="inlineStr">
        <is>
          <t>1:49</t>
        </is>
      </c>
      <c r="C280" t="inlineStr">
        <is>
          <t>If it turns out that she is a Traitor, fair play,</t>
        </is>
      </c>
      <c r="D280">
        <f>HYPERLINK("https://www.youtube.com/watch?v=7PU8ABab1R8&amp;t=109s", "Go to time")</f>
        <v/>
      </c>
    </row>
    <row r="281">
      <c r="A281">
        <f>HYPERLINK("https://www.youtube.com/watch?v=7PU8ABab1R8", "Video")</f>
        <v/>
      </c>
      <c r="B281" t="inlineStr">
        <is>
          <t>2:39</t>
        </is>
      </c>
      <c r="C281" t="inlineStr">
        <is>
          <t>and that's playing out in a different
kind of way this season.</t>
        </is>
      </c>
      <c r="D281">
        <f>HYPERLINK("https://www.youtube.com/watch?v=7PU8ABab1R8&amp;t=159s", "Go to time")</f>
        <v/>
      </c>
    </row>
    <row r="282">
      <c r="A282">
        <f>HYPERLINK("https://www.youtube.com/watch?v=vhNeuG-Y9Fo", "Video")</f>
        <v/>
      </c>
      <c r="B282" t="inlineStr">
        <is>
          <t>1:15</t>
        </is>
      </c>
      <c r="C282" t="inlineStr">
        <is>
          <t>okay nights stayed outside to play</t>
        </is>
      </c>
      <c r="D282">
        <f>HYPERLINK("https://www.youtube.com/watch?v=vhNeuG-Y9Fo&amp;t=75s", "Go to time")</f>
        <v/>
      </c>
    </row>
    <row r="283">
      <c r="A283">
        <f>HYPERLINK("https://www.youtube.com/watch?v=0u2w6JhycoM", "Video")</f>
        <v/>
      </c>
      <c r="B283" t="inlineStr">
        <is>
          <t>1:53</t>
        </is>
      </c>
      <c r="C283" t="inlineStr">
        <is>
          <t>lays out for them we're all in this now</t>
        </is>
      </c>
      <c r="D283">
        <f>HYPERLINK("https://www.youtube.com/watch?v=0u2w6JhycoM&amp;t=113s", "Go to time")</f>
        <v/>
      </c>
    </row>
    <row r="284">
      <c r="A284">
        <f>HYPERLINK("https://www.youtube.com/watch?v=fZsApgHQmEc", "Video")</f>
        <v/>
      </c>
      <c r="B284" t="inlineStr">
        <is>
          <t>2:13</t>
        </is>
      </c>
      <c r="C284" t="inlineStr">
        <is>
          <t>players how about this kid with the neck</t>
        </is>
      </c>
      <c r="D284">
        <f>HYPERLINK("https://www.youtube.com/watch?v=fZsApgHQmEc&amp;t=133s", "Go to time")</f>
        <v/>
      </c>
    </row>
    <row r="285">
      <c r="A285">
        <f>HYPERLINK("https://www.youtube.com/watch?v=_euP7EeifPo", "Video")</f>
        <v/>
      </c>
      <c r="B285" t="inlineStr">
        <is>
          <t>8:30</t>
        </is>
      </c>
      <c r="C285" t="inlineStr">
        <is>
          <t>without having to put it on lay away you</t>
        </is>
      </c>
      <c r="D285">
        <f>HYPERLINK("https://www.youtube.com/watch?v=_euP7EeifPo&amp;t=510s", "Go to time")</f>
        <v/>
      </c>
    </row>
    <row r="286">
      <c r="A286">
        <f>HYPERLINK("https://www.youtube.com/watch?v=sw4DGUVEwwU", "Video")</f>
        <v/>
      </c>
      <c r="B286" t="inlineStr">
        <is>
          <t>1:34</t>
        </is>
      </c>
      <c r="C286" t="inlineStr">
        <is>
          <t>figure out that you're playing each</t>
        </is>
      </c>
      <c r="D286">
        <f>HYPERLINK("https://www.youtube.com/watch?v=sw4DGUVEwwU&amp;t=94s", "Go to time")</f>
        <v/>
      </c>
    </row>
    <row r="287">
      <c r="A287">
        <f>HYPERLINK("https://www.youtube.com/watch?v=PZ3ztk_l-gQ", "Video")</f>
        <v/>
      </c>
      <c r="B287" t="inlineStr">
        <is>
          <t>20:45</t>
        </is>
      </c>
      <c r="C287" t="inlineStr">
        <is>
          <t>play well in court I told you about the</t>
        </is>
      </c>
      <c r="D287">
        <f>HYPERLINK("https://www.youtube.com/watch?v=PZ3ztk_l-gQ&amp;t=1245s", "Go to time")</f>
        <v/>
      </c>
    </row>
    <row r="288">
      <c r="A288">
        <f>HYPERLINK("https://www.youtube.com/watch?v=tVWG5jH_rw4", "Video")</f>
        <v/>
      </c>
      <c r="B288" t="inlineStr">
        <is>
          <t>9:04</t>
        </is>
      </c>
      <c r="C288" t="inlineStr">
        <is>
          <t>about how things played out but the</t>
        </is>
      </c>
      <c r="D288">
        <f>HYPERLINK("https://www.youtube.com/watch?v=tVWG5jH_rw4&amp;t=544s", "Go to time")</f>
        <v/>
      </c>
    </row>
    <row r="289">
      <c r="A289">
        <f>HYPERLINK("https://www.youtube.com/watch?v=Lc93ncpkhD4", "Video")</f>
        <v/>
      </c>
      <c r="B289" t="inlineStr">
        <is>
          <t>3:19</t>
        </is>
      </c>
      <c r="C289" t="inlineStr">
        <is>
          <t>playtime's over the real thing's about</t>
        </is>
      </c>
      <c r="D289">
        <f>HYPERLINK("https://www.youtube.com/watch?v=Lc93ncpkhD4&amp;t=199s", "Go to time")</f>
        <v/>
      </c>
    </row>
    <row r="290">
      <c r="A290">
        <f>HYPERLINK("https://www.youtube.com/watch?v=sY56_ZthZZs", "Video")</f>
        <v/>
      </c>
      <c r="B290" t="inlineStr">
        <is>
          <t>4:00</t>
        </is>
      </c>
      <c r="C290" t="inlineStr">
        <is>
          <t>carefully about how you want to play</t>
        </is>
      </c>
      <c r="D290">
        <f>HYPERLINK("https://www.youtube.com/watch?v=sY56_ZthZZs&amp;t=240s", "Go to time")</f>
        <v/>
      </c>
    </row>
    <row r="291">
      <c r="A291">
        <f>HYPERLINK("https://www.youtube.com/watch?v=DSHGmpfviA4", "Video")</f>
        <v/>
      </c>
      <c r="B291" t="inlineStr">
        <is>
          <t>0:09</t>
        </is>
      </c>
      <c r="C291" t="inlineStr">
        <is>
          <t>head out of your ass and
pitching us into the playoffs.</t>
        </is>
      </c>
      <c r="D291">
        <f>HYPERLINK("https://www.youtube.com/watch?v=DSHGmpfviA4&amp;t=9s", "Go to time")</f>
        <v/>
      </c>
    </row>
    <row r="292">
      <c r="A292">
        <f>HYPERLINK("https://www.youtube.com/watch?v=U5UvYdeNiWU", "Video")</f>
        <v/>
      </c>
      <c r="B292" t="inlineStr">
        <is>
          <t>13:49</t>
        </is>
      </c>
      <c r="C292" t="inlineStr">
        <is>
          <t>is about to play a tape from the</t>
        </is>
      </c>
      <c r="D292">
        <f>HYPERLINK("https://www.youtube.com/watch?v=U5UvYdeNiWU&amp;t=829s", "Go to time")</f>
        <v/>
      </c>
    </row>
    <row r="293">
      <c r="A293">
        <f>HYPERLINK("https://www.youtube.com/watch?v=DgxsrgjpkMg", "Video")</f>
        <v/>
      </c>
      <c r="B293" t="inlineStr">
        <is>
          <t>4:11</t>
        </is>
      </c>
      <c r="C293" t="inlineStr">
        <is>
          <t>so worked up about because I didn't lay</t>
        </is>
      </c>
      <c r="D293">
        <f>HYPERLINK("https://www.youtube.com/watch?v=DgxsrgjpkMg&amp;t=251s", "Go to time")</f>
        <v/>
      </c>
    </row>
    <row r="294">
      <c r="A294">
        <f>HYPERLINK("https://www.youtube.com/watch?v=WF66n5COcTo", "Video")</f>
        <v/>
      </c>
      <c r="B294" t="inlineStr">
        <is>
          <t>2:31</t>
        </is>
      </c>
      <c r="C294" t="inlineStr">
        <is>
          <t>tryouts for the school play Minnie Mouse</t>
        </is>
      </c>
      <c r="D294">
        <f>HYPERLINK("https://www.youtube.com/watch?v=WF66n5COcTo&amp;t=151s", "Go to time")</f>
        <v/>
      </c>
    </row>
    <row r="295">
      <c r="A295">
        <f>HYPERLINK("https://www.youtube.com/watch?v=WF66n5COcTo", "Video")</f>
        <v/>
      </c>
      <c r="B295" t="inlineStr">
        <is>
          <t>3:23</t>
        </is>
      </c>
      <c r="C295" t="inlineStr">
        <is>
          <t>never tried out for a play again I did</t>
        </is>
      </c>
      <c r="D295">
        <f>HYPERLINK("https://www.youtube.com/watch?v=WF66n5COcTo&amp;t=203s", "Go to time")</f>
        <v/>
      </c>
    </row>
    <row r="296">
      <c r="A296">
        <f>HYPERLINK("https://www.youtube.com/watch?v=-5q467HuT5w", "Video")</f>
        <v/>
      </c>
      <c r="B296" t="inlineStr">
        <is>
          <t>14:14</t>
        </is>
      </c>
      <c r="C296" t="inlineStr">
        <is>
          <t>to delay I don't give a [ __ ] about</t>
        </is>
      </c>
      <c r="D296">
        <f>HYPERLINK("https://www.youtube.com/watch?v=-5q467HuT5w&amp;t=854s", "Go to time")</f>
        <v/>
      </c>
    </row>
    <row r="297">
      <c r="A297">
        <f>HYPERLINK("https://www.youtube.com/watch?v=GqAy99752Qk", "Video")</f>
        <v/>
      </c>
      <c r="B297" t="inlineStr">
        <is>
          <t>8:47</t>
        </is>
      </c>
      <c r="C297" t="inlineStr">
        <is>
          <t>you to lay low until I can get him out</t>
        </is>
      </c>
      <c r="D297">
        <f>HYPERLINK("https://www.youtube.com/watch?v=GqAy99752Qk&amp;t=527s", "Go to time")</f>
        <v/>
      </c>
    </row>
    <row r="298">
      <c r="A298">
        <f>HYPERLINK("https://www.youtube.com/watch?v=6wPiOunBRio", "Video")</f>
        <v/>
      </c>
      <c r="B298" t="inlineStr">
        <is>
          <t>0:19</t>
        </is>
      </c>
      <c r="C298" t="inlineStr">
        <is>
          <t>lucky i don't lay you out right now</t>
        </is>
      </c>
      <c r="D298">
        <f>HYPERLINK("https://www.youtube.com/watch?v=6wPiOunBRio&amp;t=19s", "Go to time")</f>
        <v/>
      </c>
    </row>
    <row r="299">
      <c r="A299">
        <f>HYPERLINK("https://www.youtube.com/watch?v=3pXdfAu03qg", "Video")</f>
        <v/>
      </c>
      <c r="B299" t="inlineStr">
        <is>
          <t>1:02</t>
        </is>
      </c>
      <c r="C299" t="inlineStr">
        <is>
          <t>is Miss Pearson every Sunday I lay out</t>
        </is>
      </c>
      <c r="D299">
        <f>HYPERLINK("https://www.youtube.com/watch?v=3pXdfAu03qg&amp;t=62s", "Go to time")</f>
        <v/>
      </c>
    </row>
    <row r="300">
      <c r="A300">
        <f>HYPERLINK("https://www.youtube.com/watch?v=_4PKkjW76Vs", "Video")</f>
        <v/>
      </c>
      <c r="B300" t="inlineStr">
        <is>
          <t>1:28</t>
        </is>
      </c>
      <c r="C300" t="inlineStr">
        <is>
          <t>hell you can still out play</t>
        </is>
      </c>
      <c r="D300">
        <f>HYPERLINK("https://www.youtube.com/watch?v=_4PKkjW76Vs&amp;t=88s", "Go to time")</f>
        <v/>
      </c>
    </row>
    <row r="301">
      <c r="A301">
        <f>HYPERLINK("https://www.youtube.com/watch?v=_4PKkjW76Vs", "Video")</f>
        <v/>
      </c>
      <c r="B301" t="inlineStr">
        <is>
          <t>8:06</t>
        </is>
      </c>
      <c r="C301" t="inlineStr">
        <is>
          <t>about laying</t>
        </is>
      </c>
      <c r="D301">
        <f>HYPERLINK("https://www.youtube.com/watch?v=_4PKkjW76Vs&amp;t=486s", "Go to time")</f>
        <v/>
      </c>
    </row>
    <row r="302">
      <c r="A302">
        <f>HYPERLINK("https://www.youtube.com/watch?v=Jg7PqkDk3vI", "Video")</f>
        <v/>
      </c>
      <c r="B302" t="inlineStr">
        <is>
          <t>2:33</t>
        </is>
      </c>
      <c r="C302" t="inlineStr">
        <is>
          <t>father this very kimono and laying out a</t>
        </is>
      </c>
      <c r="D302">
        <f>HYPERLINK("https://www.youtube.com/watch?v=Jg7PqkDk3vI&amp;t=153s", "Go to time")</f>
        <v/>
      </c>
    </row>
    <row r="303">
      <c r="A303">
        <f>HYPERLINK("https://www.youtube.com/watch?v=L8D2qkQnv6g", "Video")</f>
        <v/>
      </c>
      <c r="B303" t="inlineStr">
        <is>
          <t>8:00</t>
        </is>
      </c>
      <c r="C303" t="inlineStr">
        <is>
          <t>to figure out that you're playing each</t>
        </is>
      </c>
      <c r="D303">
        <f>HYPERLINK("https://www.youtube.com/watch?v=L8D2qkQnv6g&amp;t=480s", "Go to time")</f>
        <v/>
      </c>
    </row>
    <row r="304">
      <c r="A304">
        <f>HYPERLINK("https://www.youtube.com/watch?v=JcKto-hLytg", "Video")</f>
        <v/>
      </c>
      <c r="B304" t="inlineStr">
        <is>
          <t>1:34</t>
        </is>
      </c>
      <c r="C304" t="inlineStr">
        <is>
          <t>figure out that you're playing each</t>
        </is>
      </c>
      <c r="D304">
        <f>HYPERLINK("https://www.youtube.com/watch?v=JcKto-hLytg&amp;t=94s", "Go to time")</f>
        <v/>
      </c>
    </row>
    <row r="305">
      <c r="A305">
        <f>HYPERLINK("https://www.youtube.com/watch?v=_h9EUJhlHuc", "Video")</f>
        <v/>
      </c>
      <c r="B305" t="inlineStr">
        <is>
          <t>2:03</t>
        </is>
      </c>
      <c r="C305" t="inlineStr">
        <is>
          <t>so it'll play out there but between you</t>
        </is>
      </c>
      <c r="D305">
        <f>HYPERLINK("https://www.youtube.com/watch?v=_h9EUJhlHuc&amp;t=123s", "Go to time")</f>
        <v/>
      </c>
    </row>
    <row r="306">
      <c r="A306">
        <f>HYPERLINK("https://www.youtube.com/watch?v=yP95SeQE6lk", "Video")</f>
        <v/>
      </c>
      <c r="B306" t="inlineStr">
        <is>
          <t>3:00</t>
        </is>
      </c>
      <c r="C306" t="inlineStr">
        <is>
          <t>missed out on playing in the state</t>
        </is>
      </c>
      <c r="D306">
        <f>HYPERLINK("https://www.youtube.com/watch?v=yP95SeQE6lk&amp;t=180s", "Go to time")</f>
        <v/>
      </c>
    </row>
    <row r="307">
      <c r="A307">
        <f>HYPERLINK("https://www.youtube.com/watch?v=WwH2gnxjrmc", "Video")</f>
        <v/>
      </c>
      <c r="B307" t="inlineStr">
        <is>
          <t>0:51</t>
        </is>
      </c>
      <c r="C307" t="inlineStr">
        <is>
          <t>about you two against me I'll just play</t>
        </is>
      </c>
      <c r="D307">
        <f>HYPERLINK("https://www.youtube.com/watch?v=WwH2gnxjrmc&amp;t=51s", "Go to time")</f>
        <v/>
      </c>
    </row>
    <row r="308">
      <c r="A308">
        <f>HYPERLINK("https://www.youtube.com/watch?v=apGv7QOoU58", "Video")</f>
        <v/>
      </c>
      <c r="B308" t="inlineStr">
        <is>
          <t>2:35</t>
        </is>
      </c>
      <c r="C308" t="inlineStr">
        <is>
          <t>and laying out a map of her hometown</t>
        </is>
      </c>
      <c r="D308">
        <f>HYPERLINK("https://www.youtube.com/watch?v=apGv7QOoU58&amp;t=155s", "Go to time")</f>
        <v/>
      </c>
    </row>
    <row r="309">
      <c r="A309">
        <f>HYPERLINK("https://www.youtube.com/watch?v=2yLYEugNY2I", "Video")</f>
        <v/>
      </c>
      <c r="B309" t="inlineStr">
        <is>
          <t>1:10</t>
        </is>
      </c>
      <c r="C309" t="inlineStr">
        <is>
          <t>show my clients financial outlay to</t>
        </is>
      </c>
      <c r="D309">
        <f>HYPERLINK("https://www.youtube.com/watch?v=2yLYEugNY2I&amp;t=70s", "Go to time")</f>
        <v/>
      </c>
    </row>
    <row r="310">
      <c r="A310">
        <f>HYPERLINK("https://www.youtube.com/watch?v=OGDarifhNvE", "Video")</f>
        <v/>
      </c>
      <c r="B310" t="inlineStr">
        <is>
          <t>9:26</t>
        </is>
      </c>
      <c r="C310" t="inlineStr">
        <is>
          <t>is you think we need to lay out some</t>
        </is>
      </c>
      <c r="D310">
        <f>HYPERLINK("https://www.youtube.com/watch?v=OGDarifhNvE&amp;t=566s", "Go to time")</f>
        <v/>
      </c>
    </row>
    <row r="311">
      <c r="A311">
        <f>HYPERLINK("https://www.youtube.com/watch?v=_C1HlBoJpsY", "Video")</f>
        <v/>
      </c>
      <c r="B311" t="inlineStr">
        <is>
          <t>4:51</t>
        </is>
      </c>
      <c r="C311" t="inlineStr">
        <is>
          <t>wrong and no about Sarah Layton I have</t>
        </is>
      </c>
      <c r="D311">
        <f>HYPERLINK("https://www.youtube.com/watch?v=_C1HlBoJpsY&amp;t=291s", "Go to time")</f>
        <v/>
      </c>
    </row>
    <row r="312">
      <c r="A312">
        <f>HYPERLINK("https://www.youtube.com/watch?v=KRPt16MNEbM", "Video")</f>
        <v/>
      </c>
      <c r="B312" t="inlineStr">
        <is>
          <t>4:39</t>
        </is>
      </c>
      <c r="C312" t="inlineStr">
        <is>
          <t>much said that he was about to lay</t>
        </is>
      </c>
      <c r="D312">
        <f>HYPERLINK("https://www.youtube.com/watch?v=KRPt16MNEbM&amp;t=279s", "Go to time")</f>
        <v/>
      </c>
    </row>
    <row r="313">
      <c r="A313">
        <f>HYPERLINK("https://www.youtube.com/watch?v=MFO97tt0paQ", "Video")</f>
        <v/>
      </c>
      <c r="B313" t="inlineStr">
        <is>
          <t>1:27</t>
        </is>
      </c>
      <c r="C313" t="inlineStr">
        <is>
          <t>operating out of a new playbook if she</t>
        </is>
      </c>
      <c r="D313">
        <f>HYPERLINK("https://www.youtube.com/watch?v=MFO97tt0paQ&amp;t=87s", "Go to time")</f>
        <v/>
      </c>
    </row>
    <row r="314">
      <c r="A314">
        <f>HYPERLINK("https://www.youtube.com/watch?v=0cvtWmRPkOg", "Video")</f>
        <v/>
      </c>
      <c r="B314" t="inlineStr">
        <is>
          <t>1:23</t>
        </is>
      </c>
      <c r="C314" t="inlineStr">
        <is>
          <t>turns out Harvey doesn't play well with</t>
        </is>
      </c>
      <c r="D314">
        <f>HYPERLINK("https://www.youtube.com/watch?v=0cvtWmRPkOg&amp;t=83s", "Go to time")</f>
        <v/>
      </c>
    </row>
    <row r="315">
      <c r="A315">
        <f>HYPERLINK("https://www.youtube.com/watch?v=gFWvR3d3ypA", "Video")</f>
        <v/>
      </c>
      <c r="B315" t="inlineStr">
        <is>
          <t>4:49</t>
        </is>
      </c>
      <c r="C315" t="inlineStr">
        <is>
          <t>play the hand that could clean you out I</t>
        </is>
      </c>
      <c r="D315">
        <f>HYPERLINK("https://www.youtube.com/watch?v=gFWvR3d3ypA&amp;t=289s", "Go to time")</f>
        <v/>
      </c>
    </row>
    <row r="316">
      <c r="A316">
        <f>HYPERLINK("https://www.youtube.com/watch?v=gFWvR3d3ypA", "Video")</f>
        <v/>
      </c>
      <c r="B316" t="inlineStr">
        <is>
          <t>5:37</t>
        </is>
      </c>
      <c r="C316" t="inlineStr">
        <is>
          <t>about playing the odds it's about</t>
        </is>
      </c>
      <c r="D316">
        <f>HYPERLINK("https://www.youtube.com/watch?v=gFWvR3d3ypA&amp;t=337s", "Go to time")</f>
        <v/>
      </c>
    </row>
    <row r="317">
      <c r="A317">
        <f>HYPERLINK("https://www.youtube.com/watch?v=IJmgYe5xGLg", "Video")</f>
        <v/>
      </c>
      <c r="B317" t="inlineStr">
        <is>
          <t>6:01</t>
        </is>
      </c>
      <c r="C317" t="inlineStr">
        <is>
          <t>out he doesn't play anymore the rest of</t>
        </is>
      </c>
      <c r="D317">
        <f>HYPERLINK("https://www.youtube.com/watch?v=IJmgYe5xGLg&amp;t=361s", "Go to time")</f>
        <v/>
      </c>
    </row>
    <row r="318">
      <c r="A318">
        <f>HYPERLINK("https://www.youtube.com/watch?v=YF9MhPENiOY", "Video")</f>
        <v/>
      </c>
      <c r="B318" t="inlineStr">
        <is>
          <t>1:34</t>
        </is>
      </c>
      <c r="C318" t="inlineStr">
        <is>
          <t>figure out that you're playing each</t>
        </is>
      </c>
      <c r="D318">
        <f>HYPERLINK("https://www.youtube.com/watch?v=YF9MhPENiOY&amp;t=94s", "Go to time")</f>
        <v/>
      </c>
    </row>
    <row r="319">
      <c r="A319">
        <f>HYPERLINK("https://www.youtube.com/watch?v=R6FHs4bsbJc", "Video")</f>
        <v/>
      </c>
      <c r="B319" t="inlineStr">
        <is>
          <t>24:54</t>
        </is>
      </c>
      <c r="C319" t="inlineStr">
        <is>
          <t>she gets out she can still play tennis</t>
        </is>
      </c>
      <c r="D319">
        <f>HYPERLINK("https://www.youtube.com/watch?v=R6FHs4bsbJc&amp;t=1494s", "Go to time")</f>
        <v/>
      </c>
    </row>
    <row r="320">
      <c r="A320">
        <f>HYPERLINK("https://www.youtube.com/watch?v=040UOdReSBs", "Video")</f>
        <v/>
      </c>
      <c r="B320" t="inlineStr">
        <is>
          <t>11:48</t>
        </is>
      </c>
      <c r="C320" t="inlineStr">
        <is>
          <t>show my client's Financial outlay to</t>
        </is>
      </c>
      <c r="D320">
        <f>HYPERLINK("https://www.youtube.com/watch?v=040UOdReSBs&amp;t=708s", "Go to time")</f>
        <v/>
      </c>
    </row>
    <row r="321">
      <c r="A321">
        <f>HYPERLINK("https://www.youtube.com/watch?v=la6cK7sPets", "Video")</f>
        <v/>
      </c>
      <c r="B321" t="inlineStr">
        <is>
          <t>7:51</t>
        </is>
      </c>
      <c r="C321" t="inlineStr">
        <is>
          <t>does about playing the</t>
        </is>
      </c>
      <c r="D321">
        <f>HYPERLINK("https://www.youtube.com/watch?v=la6cK7sPets&amp;t=471s", "Go to time")</f>
        <v/>
      </c>
    </row>
    <row r="322">
      <c r="A322">
        <f>HYPERLINK("https://www.youtube.com/watch?v=pAwVlYwE3nw", "Video")</f>
        <v/>
      </c>
      <c r="B322" t="inlineStr">
        <is>
          <t>3:20</t>
        </is>
      </c>
      <c r="C322" t="inlineStr">
        <is>
          <t>show my client's Financial outlay to</t>
        </is>
      </c>
      <c r="D322">
        <f>HYPERLINK("https://www.youtube.com/watch?v=pAwVlYwE3nw&amp;t=200s", "Go to time")</f>
        <v/>
      </c>
    </row>
    <row r="323">
      <c r="A323">
        <f>HYPERLINK("https://www.youtube.com/watch?v=9zm2Oea0hqc", "Video")</f>
        <v/>
      </c>
      <c r="B323" t="inlineStr">
        <is>
          <t>0:24</t>
        </is>
      </c>
      <c r="C323" t="inlineStr">
        <is>
          <t>played out it's over we got out of it</t>
        </is>
      </c>
      <c r="D323">
        <f>HYPERLINK("https://www.youtube.com/watch?v=9zm2Oea0hqc&amp;t=24s", "Go to time")</f>
        <v/>
      </c>
    </row>
    <row r="324">
      <c r="A324">
        <f>HYPERLINK("https://www.youtube.com/watch?v=06XvcUZWYsU", "Video")</f>
        <v/>
      </c>
      <c r="B324" t="inlineStr">
        <is>
          <t>2:16</t>
        </is>
      </c>
      <c r="C324" t="inlineStr">
        <is>
          <t>work your [ __ ] out on the playground</t>
        </is>
      </c>
      <c r="D324">
        <f>HYPERLINK("https://www.youtube.com/watch?v=06XvcUZWYsU&amp;t=136s", "Go to time")</f>
        <v/>
      </c>
    </row>
    <row r="325">
      <c r="A325">
        <f>HYPERLINK("https://www.youtube.com/watch?v=fqS3QXNzD2E", "Video")</f>
        <v/>
      </c>
      <c r="B325" t="inlineStr">
        <is>
          <t>5:41</t>
        </is>
      </c>
      <c r="C325" t="inlineStr">
        <is>
          <t>play well in court I told you about the</t>
        </is>
      </c>
      <c r="D325">
        <f>HYPERLINK("https://www.youtube.com/watch?v=fqS3QXNzD2E&amp;t=341s", "Go to time")</f>
        <v/>
      </c>
    </row>
    <row r="326">
      <c r="A326">
        <f>HYPERLINK("https://www.youtube.com/watch?v=nBk94leCudo", "Video")</f>
        <v/>
      </c>
      <c r="B326" t="inlineStr">
        <is>
          <t>4:29</t>
        </is>
      </c>
      <c r="C326" t="inlineStr">
        <is>
          <t>like that how about the one that played</t>
        </is>
      </c>
      <c r="D326">
        <f>HYPERLINK("https://www.youtube.com/watch?v=nBk94leCudo&amp;t=269s", "Go to time")</f>
        <v/>
      </c>
    </row>
    <row r="327">
      <c r="A327">
        <f>HYPERLINK("https://www.youtube.com/watch?v=wN-sD6QesLs", "Video")</f>
        <v/>
      </c>
      <c r="B327" t="inlineStr">
        <is>
          <t>14:25</t>
        </is>
      </c>
      <c r="C327" t="inlineStr">
        <is>
          <t>anything about mud it's not for playing</t>
        </is>
      </c>
      <c r="D327">
        <f>HYPERLINK("https://www.youtube.com/watch?v=wN-sD6QesLs&amp;t=865s", "Go to time")</f>
        <v/>
      </c>
    </row>
    <row r="328">
      <c r="A328">
        <f>HYPERLINK("https://www.youtube.com/watch?v=Jm0W1jPSgis", "Video")</f>
        <v/>
      </c>
      <c r="B328" t="inlineStr">
        <is>
          <t>26:48</t>
        </is>
      </c>
      <c r="C328" t="inlineStr">
        <is>
          <t>when she gets out she can still play</t>
        </is>
      </c>
      <c r="D328">
        <f>HYPERLINK("https://www.youtube.com/watch?v=Jm0W1jPSgis&amp;t=1608s", "Go to time")</f>
        <v/>
      </c>
    </row>
    <row r="329">
      <c r="A329">
        <f>HYPERLINK("https://www.youtube.com/watch?v=9ch6vxxqvmk", "Video")</f>
        <v/>
      </c>
      <c r="B329" t="inlineStr">
        <is>
          <t>2:53</t>
        </is>
      </c>
      <c r="C329" t="inlineStr">
        <is>
          <t>about to play a tape from the original</t>
        </is>
      </c>
      <c r="D329">
        <f>HYPERLINK("https://www.youtube.com/watch?v=9ch6vxxqvmk&amp;t=173s", "Go to time")</f>
        <v/>
      </c>
    </row>
    <row r="330">
      <c r="A330">
        <f>HYPERLINK("https://www.youtube.com/watch?v=wSqT30dZl1s", "Video")</f>
        <v/>
      </c>
      <c r="B330" t="inlineStr">
        <is>
          <t>6:56</t>
        </is>
      </c>
      <c r="C330" t="inlineStr">
        <is>
          <t>so it'll play out there but between you</t>
        </is>
      </c>
      <c r="D330">
        <f>HYPERLINK("https://www.youtube.com/watch?v=wSqT30dZl1s&amp;t=416s", "Go to time")</f>
        <v/>
      </c>
    </row>
    <row r="331">
      <c r="A331">
        <f>HYPERLINK("https://www.youtube.com/watch?v=ExJ57ts4gnA", "Video")</f>
        <v/>
      </c>
      <c r="B331" t="inlineStr">
        <is>
          <t>3:26</t>
        </is>
      </c>
      <c r="C331" t="inlineStr">
        <is>
          <t>you missed out on playing in the state</t>
        </is>
      </c>
      <c r="D331">
        <f>HYPERLINK("https://www.youtube.com/watch?v=ExJ57ts4gnA&amp;t=206s", "Go to time")</f>
        <v/>
      </c>
    </row>
    <row r="332">
      <c r="A332">
        <f>HYPERLINK("https://www.youtube.com/watch?v=oafRDaiJbfo", "Video")</f>
        <v/>
      </c>
      <c r="B332" t="inlineStr">
        <is>
          <t>2:00</t>
        </is>
      </c>
      <c r="C332" t="inlineStr">
        <is>
          <t>you knew this whole thing would play out</t>
        </is>
      </c>
      <c r="D332">
        <f>HYPERLINK("https://www.youtube.com/watch?v=oafRDaiJbfo&amp;t=120s", "Go to time")</f>
        <v/>
      </c>
    </row>
    <row r="333">
      <c r="A333">
        <f>HYPERLINK("https://www.youtube.com/watch?v=cmWpl8bAtJY", "Video")</f>
        <v/>
      </c>
      <c r="B333" t="inlineStr">
        <is>
          <t>1:40</t>
        </is>
      </c>
      <c r="C333" t="inlineStr">
        <is>
          <t>comes in lays me out stands over me and</t>
        </is>
      </c>
      <c r="D333">
        <f>HYPERLINK("https://www.youtube.com/watch?v=cmWpl8bAtJY&amp;t=100s", "Go to time")</f>
        <v/>
      </c>
    </row>
    <row r="334">
      <c r="A334">
        <f>HYPERLINK("https://www.youtube.com/watch?v=giWFqPUi3ho", "Video")</f>
        <v/>
      </c>
      <c r="B334" t="inlineStr">
        <is>
          <t>3:52</t>
        </is>
      </c>
      <c r="C334" t="inlineStr">
        <is>
          <t>play the man what are you talking about</t>
        </is>
      </c>
      <c r="D334">
        <f>HYPERLINK("https://www.youtube.com/watch?v=giWFqPUi3ho&amp;t=232s", "Go to time")</f>
        <v/>
      </c>
    </row>
    <row r="335">
      <c r="A335">
        <f>HYPERLINK("https://www.youtube.com/watch?v=RJZdx_l51Jc", "Video")</f>
        <v/>
      </c>
      <c r="B335" t="inlineStr">
        <is>
          <t>2:19</t>
        </is>
      </c>
      <c r="C335" t="inlineStr">
        <is>
          <t>poker isn't about playing the odds it's</t>
        </is>
      </c>
      <c r="D335">
        <f>HYPERLINK("https://www.youtube.com/watch?v=RJZdx_l51Jc&amp;t=139s", "Go to time")</f>
        <v/>
      </c>
    </row>
    <row r="336">
      <c r="A336">
        <f>HYPERLINK("https://www.youtube.com/watch?v=RJZdx_l51Jc", "Video")</f>
        <v/>
      </c>
      <c r="B336" t="inlineStr">
        <is>
          <t>2:22</t>
        </is>
      </c>
      <c r="C336" t="inlineStr">
        <is>
          <t>about playing the man all i have to say</t>
        </is>
      </c>
      <c r="D336">
        <f>HYPERLINK("https://www.youtube.com/watch?v=RJZdx_l51Jc&amp;t=142s", "Go to time")</f>
        <v/>
      </c>
    </row>
    <row r="337">
      <c r="A337">
        <f>HYPERLINK("https://www.youtube.com/watch?v=tvfu4ZeR0ao", "Video")</f>
        <v/>
      </c>
      <c r="B337" t="inlineStr">
        <is>
          <t>3:21</t>
        </is>
      </c>
      <c r="C337" t="inlineStr">
        <is>
          <t>played and I'm not about to call Scottie</t>
        </is>
      </c>
      <c r="D337">
        <f>HYPERLINK("https://www.youtube.com/watch?v=tvfu4ZeR0ao&amp;t=201s", "Go to time")</f>
        <v/>
      </c>
    </row>
    <row r="338">
      <c r="A338">
        <f>HYPERLINK("https://www.youtube.com/watch?v=81g20T39ZXQ", "Video")</f>
        <v/>
      </c>
      <c r="B338" t="inlineStr">
        <is>
          <t>2:00</t>
        </is>
      </c>
      <c r="C338" t="inlineStr">
        <is>
          <t>you knew this whole thing would play out</t>
        </is>
      </c>
      <c r="D338">
        <f>HYPERLINK("https://www.youtube.com/watch?v=81g20T39ZXQ&amp;t=120s", "Go to time")</f>
        <v/>
      </c>
    </row>
    <row r="339">
      <c r="A339">
        <f>HYPERLINK("https://www.youtube.com/watch?v=iJj1VJvbH2c", "Video")</f>
        <v/>
      </c>
      <c r="B339" t="inlineStr">
        <is>
          <t>3:52</t>
        </is>
      </c>
      <c r="C339" t="inlineStr">
        <is>
          <t>lay him out myself but</t>
        </is>
      </c>
      <c r="D339">
        <f>HYPERLINK("https://www.youtube.com/watch?v=iJj1VJvbH2c&amp;t=232s", "Go to time")</f>
        <v/>
      </c>
    </row>
    <row r="340">
      <c r="A340">
        <f>HYPERLINK("https://www.youtube.com/watch?v=5G-Q-VYixws", "Video")</f>
        <v/>
      </c>
      <c r="B340" t="inlineStr">
        <is>
          <t>2:00</t>
        </is>
      </c>
      <c r="C340" t="inlineStr">
        <is>
          <t>you knew this whole thing would play out</t>
        </is>
      </c>
      <c r="D340">
        <f>HYPERLINK("https://www.youtube.com/watch?v=5G-Q-VYixws&amp;t=120s", "Go to time")</f>
        <v/>
      </c>
    </row>
    <row r="341">
      <c r="A341">
        <f>HYPERLINK("https://www.youtube.com/watch?v=K1EnCoTPT5w", "Video")</f>
        <v/>
      </c>
      <c r="B341" t="inlineStr">
        <is>
          <t>2:33</t>
        </is>
      </c>
      <c r="C341" t="inlineStr">
        <is>
          <t>not about to open up my playbook and</t>
        </is>
      </c>
      <c r="D341">
        <f>HYPERLINK("https://www.youtube.com/watch?v=K1EnCoTPT5w&amp;t=153s", "Go to time")</f>
        <v/>
      </c>
    </row>
    <row r="342">
      <c r="A342">
        <f>HYPERLINK("https://www.youtube.com/watch?v=UFs94EPGV-c", "Video")</f>
        <v/>
      </c>
      <c r="B342" t="inlineStr">
        <is>
          <t>4:37</t>
        </is>
      </c>
      <c r="C342" t="inlineStr">
        <is>
          <t>A gory scene playing out just inches away from us
as Ricochet.</t>
        </is>
      </c>
      <c r="D342">
        <f>HYPERLINK("https://www.youtube.com/watch?v=UFs94EPGV-c&amp;t=277s", "Go to time")</f>
        <v/>
      </c>
    </row>
    <row r="343">
      <c r="A343">
        <f>HYPERLINK("https://www.youtube.com/watch?v=BGvWYKqiF6k", "Video")</f>
        <v/>
      </c>
      <c r="B343" t="inlineStr">
        <is>
          <t>3:59</t>
        </is>
      </c>
      <c r="C343" t="inlineStr">
        <is>
          <t>[Hayley] Want to lay out and tan for a bit?</t>
        </is>
      </c>
      <c r="D343">
        <f>HYPERLINK("https://www.youtube.com/watch?v=BGvWYKqiF6k&amp;t=239s", "Go to time")</f>
        <v/>
      </c>
    </row>
    <row r="344">
      <c r="A344">
        <f>HYPERLINK("https://www.youtube.com/watch?v=1ipoMsFOaNw", "Video")</f>
        <v/>
      </c>
      <c r="B344" t="inlineStr">
        <is>
          <t>1:25</t>
        </is>
      </c>
      <c r="C344" t="inlineStr">
        <is>
          <t>So she had very strict rules
about what boys could play with.</t>
        </is>
      </c>
      <c r="D344">
        <f>HYPERLINK("https://www.youtube.com/watch?v=1ipoMsFOaNw&amp;t=85s", "Go to time")</f>
        <v/>
      </c>
    </row>
    <row r="345">
      <c r="A345">
        <f>HYPERLINK("https://www.youtube.com/watch?v=dSNuWm7GmXk", "Video")</f>
        <v/>
      </c>
      <c r="B345" t="inlineStr">
        <is>
          <t>0:21</t>
        </is>
      </c>
      <c r="C345" t="inlineStr">
        <is>
          <t>do you like to play outside I love to</t>
        </is>
      </c>
      <c r="D345">
        <f>HYPERLINK("https://www.youtube.com/watch?v=dSNuWm7GmXk&amp;t=21s", "Go to time")</f>
        <v/>
      </c>
    </row>
    <row r="346">
      <c r="A346">
        <f>HYPERLINK("https://www.youtube.com/watch?v=dSNuWm7GmXk", "Video")</f>
        <v/>
      </c>
      <c r="B346" t="inlineStr">
        <is>
          <t>0:25</t>
        </is>
      </c>
      <c r="C346" t="inlineStr">
        <is>
          <t>play outside</t>
        </is>
      </c>
      <c r="D346">
        <f>HYPERLINK("https://www.youtube.com/watch?v=dSNuWm7GmXk&amp;t=25s", "Go to time")</f>
        <v/>
      </c>
    </row>
    <row r="347">
      <c r="A347">
        <f>HYPERLINK("https://www.youtube.com/watch?v=dSNuWm7GmXk", "Video")</f>
        <v/>
      </c>
      <c r="B347" t="inlineStr">
        <is>
          <t>0:25</t>
        </is>
      </c>
      <c r="C347" t="inlineStr">
        <is>
          <t>whoo you never play outside with me well</t>
        </is>
      </c>
      <c r="D347">
        <f>HYPERLINK("https://www.youtube.com/watch?v=dSNuWm7GmXk&amp;t=25s", "Go to time")</f>
        <v/>
      </c>
    </row>
    <row r="348">
      <c r="A348">
        <f>HYPERLINK("https://www.youtube.com/watch?v=dSNuWm7GmXk", "Video")</f>
        <v/>
      </c>
      <c r="B348" t="inlineStr">
        <is>
          <t>0:34</t>
        </is>
      </c>
      <c r="C348" t="inlineStr">
        <is>
          <t>like playing outside with me what about</t>
        </is>
      </c>
      <c r="D348">
        <f>HYPERLINK("https://www.youtube.com/watch?v=dSNuWm7GmXk&amp;t=34s", "Go to time")</f>
        <v/>
      </c>
    </row>
    <row r="349">
      <c r="A349">
        <f>HYPERLINK("https://www.youtube.com/watch?v=dSNuWm7GmXk", "Video")</f>
        <v/>
      </c>
      <c r="B349" t="inlineStr">
        <is>
          <t>0:48</t>
        </is>
      </c>
      <c r="C349" t="inlineStr">
        <is>
          <t>you should have played outside of me</t>
        </is>
      </c>
      <c r="D349">
        <f>HYPERLINK("https://www.youtube.com/watch?v=dSNuWm7GmXk&amp;t=48s", "Go to time")</f>
        <v/>
      </c>
    </row>
    <row r="350">
      <c r="A350">
        <f>HYPERLINK("https://www.youtube.com/watch?v=ij600uPSzuQ", "Video")</f>
        <v/>
      </c>
      <c r="B350" t="inlineStr">
        <is>
          <t>0:47</t>
        </is>
      </c>
      <c r="C350" t="inlineStr">
        <is>
          <t>loses we took out a huge player right</t>
        </is>
      </c>
      <c r="D350">
        <f>HYPERLINK("https://www.youtube.com/watch?v=ij600uPSzuQ&amp;t=47s", "Go to time")</f>
        <v/>
      </c>
    </row>
    <row r="351">
      <c r="A351">
        <f>HYPERLINK("https://www.youtube.com/watch?v=9vRwth7lgcg", "Video")</f>
        <v/>
      </c>
      <c r="B351" t="inlineStr">
        <is>
          <t>0:48</t>
        </is>
      </c>
      <c r="C351" t="inlineStr">
        <is>
          <t>bath I lay out that night's outfit I</t>
        </is>
      </c>
      <c r="D351">
        <f>HYPERLINK("https://www.youtube.com/watch?v=9vRwth7lgcg&amp;t=48s", "Go to time")</f>
        <v/>
      </c>
    </row>
    <row r="352">
      <c r="A352">
        <f>HYPERLINK("https://www.youtube.com/watch?v=Od0LNo5Epk0", "Video")</f>
        <v/>
      </c>
      <c r="B352" t="inlineStr">
        <is>
          <t>0:04</t>
        </is>
      </c>
      <c r="C352" t="inlineStr">
        <is>
          <t>of play okay we talked about going</t>
        </is>
      </c>
      <c r="D352">
        <f>HYPERLINK("https://www.youtube.com/watch?v=Od0LNo5Epk0&amp;t=4s", "Go to time")</f>
        <v/>
      </c>
    </row>
    <row r="353">
      <c r="A353">
        <f>HYPERLINK("https://www.youtube.com/watch?v=4XFTNSifivQ", "Video")</f>
        <v/>
      </c>
      <c r="B353" t="inlineStr">
        <is>
          <t>2:03</t>
        </is>
      </c>
      <c r="C353" t="inlineStr">
        <is>
          <t>So what are you going to
miss most about playing</t>
        </is>
      </c>
      <c r="D353">
        <f>HYPERLINK("https://www.youtube.com/watch?v=4XFTNSifivQ&amp;t=123s", "Go to time")</f>
        <v/>
      </c>
    </row>
    <row r="354">
      <c r="A354">
        <f>HYPERLINK("https://www.youtube.com/watch?v=mRk7SjhVmHw", "Video")</f>
        <v/>
      </c>
      <c r="B354" t="inlineStr">
        <is>
          <t>1:04</t>
        </is>
      </c>
      <c r="C354" t="inlineStr">
        <is>
          <t>okay well did she lay out your clothes</t>
        </is>
      </c>
      <c r="D354">
        <f>HYPERLINK("https://www.youtube.com/watch?v=mRk7SjhVmHw&amp;t=64s", "Go to time")</f>
        <v/>
      </c>
    </row>
    <row r="355">
      <c r="A355">
        <f>HYPERLINK("https://www.youtube.com/watch?v=ZQtxsb1s9IQ", "Video")</f>
        <v/>
      </c>
      <c r="B355" t="inlineStr">
        <is>
          <t>2:57</t>
        </is>
      </c>
      <c r="C355" t="inlineStr">
        <is>
          <t>We are seeing play out exactly what Jon Moxley talked about at the beginning of this program.</t>
        </is>
      </c>
      <c r="D355">
        <f>HYPERLINK("https://www.youtube.com/watch?v=ZQtxsb1s9IQ&amp;t=177s", "Go to time")</f>
        <v/>
      </c>
    </row>
    <row r="356">
      <c r="A356">
        <f>HYPERLINK("https://www.youtube.com/watch?v=dThvyim4tbU", "Video")</f>
        <v/>
      </c>
      <c r="B356" t="inlineStr">
        <is>
          <t>4:19</t>
        </is>
      </c>
      <c r="C356" t="inlineStr">
        <is>
          <t>Oh, that game should not be
played without my supervision.</t>
        </is>
      </c>
      <c r="D356">
        <f>HYPERLINK("https://www.youtube.com/watch?v=dThvyim4tbU&amp;t=259s", "Go to time")</f>
        <v/>
      </c>
    </row>
    <row r="357">
      <c r="A357">
        <f>HYPERLINK("https://www.youtube.com/watch?v=DYZvqZPcf24", "Video")</f>
        <v/>
      </c>
      <c r="B357" t="inlineStr">
        <is>
          <t>0:56</t>
        </is>
      </c>
      <c r="C357" t="inlineStr">
        <is>
          <t>question about playing living people who</t>
        </is>
      </c>
      <c r="D357">
        <f>HYPERLINK("https://www.youtube.com/watch?v=DYZvqZPcf24&amp;t=56s", "Go to time")</f>
        <v/>
      </c>
    </row>
    <row r="358">
      <c r="A358">
        <f>HYPERLINK("https://www.youtube.com/watch?v=DVVmfGnp1N4", "Video")</f>
        <v/>
      </c>
      <c r="B358" t="inlineStr">
        <is>
          <t>3:00</t>
        </is>
      </c>
      <c r="C358" t="inlineStr">
        <is>
          <t>a relay race and that your life is about</t>
        </is>
      </c>
      <c r="D358">
        <f>HYPERLINK("https://www.youtube.com/watch?v=DVVmfGnp1N4&amp;t=180s", "Go to time")</f>
        <v/>
      </c>
    </row>
    <row r="359">
      <c r="A359">
        <f>HYPERLINK("https://www.youtube.com/watch?v=yVKocAw66x0", "Video")</f>
        <v/>
      </c>
      <c r="B359" t="inlineStr">
        <is>
          <t>1:44</t>
        </is>
      </c>
      <c r="C359" t="inlineStr">
        <is>
          <t>the guard to come out lay some new sod</t>
        </is>
      </c>
      <c r="D359">
        <f>HYPERLINK("https://www.youtube.com/watch?v=yVKocAw66x0&amp;t=104s", "Go to time")</f>
        <v/>
      </c>
    </row>
    <row r="360">
      <c r="A360">
        <f>HYPERLINK("https://www.youtube.com/watch?v=59cYAAzYgY4", "Video")</f>
        <v/>
      </c>
      <c r="B360" t="inlineStr">
        <is>
          <t>1:06</t>
        </is>
      </c>
      <c r="C360" t="inlineStr">
        <is>
          <t>I think we're seeing that play out.</t>
        </is>
      </c>
      <c r="D360">
        <f>HYPERLINK("https://www.youtube.com/watch?v=59cYAAzYgY4&amp;t=66s", "Go to time")</f>
        <v/>
      </c>
    </row>
    <row r="361">
      <c r="A361">
        <f>HYPERLINK("https://www.youtube.com/watch?v=UtdotNbmjxU", "Video")</f>
        <v/>
      </c>
      <c r="B361" t="inlineStr">
        <is>
          <t>2:22</t>
        </is>
      </c>
      <c r="C361" t="inlineStr">
        <is>
          <t>Okay, now you eat up and then we're all gonna go out back and play some thanksgiving touch football, excuse me</t>
        </is>
      </c>
      <c r="D361">
        <f>HYPERLINK("https://www.youtube.com/watch?v=UtdotNbmjxU&amp;t=142s", "Go to time")</f>
        <v/>
      </c>
    </row>
    <row r="362">
      <c r="A362">
        <f>HYPERLINK("https://www.youtube.com/watch?v=dh2oINXgjJA", "Video")</f>
        <v/>
      </c>
      <c r="B362" t="inlineStr">
        <is>
          <t>0:25</t>
        </is>
      </c>
      <c r="C362" t="inlineStr">
        <is>
          <t>Ah. Flea flicker. The most worn out trick 
play there is somehow picks up 20 
yards for the Sharks.</t>
        </is>
      </c>
      <c r="D362">
        <f>HYPERLINK("https://www.youtube.com/watch?v=dh2oINXgjJA&amp;t=25s", "Go to time")</f>
        <v/>
      </c>
    </row>
    <row r="363">
      <c r="A363">
        <f>HYPERLINK("https://www.youtube.com/watch?v=dh2oINXgjJA", "Video")</f>
        <v/>
      </c>
      <c r="B363" t="inlineStr">
        <is>
          <t>4:36</t>
        </is>
      </c>
      <c r="C363" t="inlineStr">
        <is>
          <t>Without a doubt, the greatest player in arena 
football history.</t>
        </is>
      </c>
      <c r="D363">
        <f>HYPERLINK("https://www.youtube.com/watch?v=dh2oINXgjJA&amp;t=276s", "Go to time")</f>
        <v/>
      </c>
    </row>
    <row r="364">
      <c r="A364">
        <f>HYPERLINK("https://www.youtube.com/watch?v=vd3MpqhHTaA", "Video")</f>
        <v/>
      </c>
      <c r="B364" t="inlineStr">
        <is>
          <t>3:04</t>
        </is>
      </c>
      <c r="C364" t="inlineStr">
        <is>
          <t>Prince Nana taken out of play.</t>
        </is>
      </c>
      <c r="D364">
        <f>HYPERLINK("https://www.youtube.com/watch?v=vd3MpqhHTaA&amp;t=184s", "Go to time")</f>
        <v/>
      </c>
    </row>
    <row r="365">
      <c r="A365">
        <f>HYPERLINK("https://www.youtube.com/watch?v=ojJHPVwzy1w", "Video")</f>
        <v/>
      </c>
      <c r="B365" t="inlineStr">
        <is>
          <t>1:12</t>
        </is>
      </c>
      <c r="C365" t="inlineStr">
        <is>
          <t>Lays out the Frog Splash and
1, 2</t>
        </is>
      </c>
      <c r="D365">
        <f>HYPERLINK("https://www.youtube.com/watch?v=ojJHPVwzy1w&amp;t=72s", "Go to time")</f>
        <v/>
      </c>
    </row>
    <row r="366">
      <c r="A366">
        <f>HYPERLINK("https://www.youtube.com/watch?v=Knx_AE0R4XQ", "Video")</f>
        <v/>
      </c>
      <c r="B366" t="inlineStr">
        <is>
          <t>0:05</t>
        </is>
      </c>
      <c r="C366" t="inlineStr">
        <is>
          <t>to it but take out the replay brought to</t>
        </is>
      </c>
      <c r="D366">
        <f>HYPERLINK("https://www.youtube.com/watch?v=Knx_AE0R4XQ&amp;t=5s", "Go to time")</f>
        <v/>
      </c>
    </row>
    <row r="367">
      <c r="A367">
        <f>HYPERLINK("https://www.youtube.com/watch?v=_iG5W5vg7Yo", "Video")</f>
        <v/>
      </c>
      <c r="B367" t="inlineStr">
        <is>
          <t>0:34</t>
        </is>
      </c>
      <c r="C367" t="inlineStr">
        <is>
          <t>"Wipeout's" like
the new playing catch.</t>
        </is>
      </c>
      <c r="D367">
        <f>HYPERLINK("https://www.youtube.com/watch?v=_iG5W5vg7Yo&amp;t=34s", "Go to time")</f>
        <v/>
      </c>
    </row>
    <row r="368">
      <c r="A368">
        <f>HYPERLINK("https://www.youtube.com/watch?v=G9vADur79po", "Video")</f>
        <v/>
      </c>
      <c r="B368" t="inlineStr">
        <is>
          <t>0:46</t>
        </is>
      </c>
      <c r="C368" t="inlineStr">
        <is>
          <t>played the saxophone you figure it out</t>
        </is>
      </c>
      <c r="D368">
        <f>HYPERLINK("https://www.youtube.com/watch?v=G9vADur79po&amp;t=46s", "Go to time")</f>
        <v/>
      </c>
    </row>
    <row r="369">
      <c r="A369">
        <f>HYPERLINK("https://www.youtube.com/watch?v=ErWq34KeNFA", "Video")</f>
        <v/>
      </c>
      <c r="B369" t="inlineStr">
        <is>
          <t>0:14</t>
        </is>
      </c>
      <c r="C369" t="inlineStr">
        <is>
          <t>out here or at the very least play the</t>
        </is>
      </c>
      <c r="D369">
        <f>HYPERLINK("https://www.youtube.com/watch?v=ErWq34KeNFA&amp;t=14s", "Go to time")</f>
        <v/>
      </c>
    </row>
    <row r="370">
      <c r="A370">
        <f>HYPERLINK("https://www.youtube.com/watch?v=oKzj5SdUupA", "Video")</f>
        <v/>
      </c>
      <c r="B370" t="inlineStr">
        <is>
          <t>0:50</t>
        </is>
      </c>
      <c r="C370" t="inlineStr">
        <is>
          <t>cosplay from the video game Fallout 3</t>
        </is>
      </c>
      <c r="D370">
        <f>HYPERLINK("https://www.youtube.com/watch?v=oKzj5SdUupA&amp;t=50s", "Go to time")</f>
        <v/>
      </c>
    </row>
    <row r="371">
      <c r="A371">
        <f>HYPERLINK("https://www.youtube.com/watch?v=rREA_vHcZ28", "Video")</f>
        <v/>
      </c>
      <c r="B371" t="inlineStr">
        <is>
          <t>1:04</t>
        </is>
      </c>
      <c r="C371" t="inlineStr">
        <is>
          <t>who appears to be injured on the floor and pack, goes out to the floor to lay in a shot on Danielson.</t>
        </is>
      </c>
      <c r="D371">
        <f>HYPERLINK("https://www.youtube.com/watch?v=rREA_vHcZ28&amp;t=64s", "Go to time")</f>
        <v/>
      </c>
    </row>
    <row r="372">
      <c r="A372">
        <f>HYPERLINK("https://www.youtube.com/watch?v=Dc2QaqLK1j0", "Video")</f>
        <v/>
      </c>
      <c r="B372" t="inlineStr">
        <is>
          <t>0:26</t>
        </is>
      </c>
      <c r="C372" t="inlineStr">
        <is>
          <t>watching these cases play out on</t>
        </is>
      </c>
      <c r="D372">
        <f>HYPERLINK("https://www.youtube.com/watch?v=Dc2QaqLK1j0&amp;t=26s", "Go to time")</f>
        <v/>
      </c>
    </row>
    <row r="373">
      <c r="A373">
        <f>HYPERLINK("https://www.youtube.com/watch?v=vT6JqR_RQ44", "Video")</f>
        <v/>
      </c>
      <c r="B373" t="inlineStr">
        <is>
          <t>0:07</t>
        </is>
      </c>
      <c r="C373" t="inlineStr">
        <is>
          <t>What Maya is about to do next will lay the 
groundwork for our entire ending.</t>
        </is>
      </c>
      <c r="D373">
        <f>HYPERLINK("https://www.youtube.com/watch?v=vT6JqR_RQ44&amp;t=7s", "Go to time")</f>
        <v/>
      </c>
    </row>
    <row r="374">
      <c r="A374">
        <f>HYPERLINK("https://www.youtube.com/watch?v=_Xq_CnhOsbk", "Video")</f>
        <v/>
      </c>
      <c r="B374" t="inlineStr">
        <is>
          <t>2:26</t>
        </is>
      </c>
      <c r="C374" t="inlineStr">
        <is>
          <t>laying it out there</t>
        </is>
      </c>
      <c r="D374">
        <f>HYPERLINK("https://www.youtube.com/watch?v=_Xq_CnhOsbk&amp;t=146s", "Go to time")</f>
        <v/>
      </c>
    </row>
    <row r="375">
      <c r="A375">
        <f>HYPERLINK("https://www.youtube.com/watch?v=pa_g7IRmZmU", "Video")</f>
        <v/>
      </c>
      <c r="B375" t="inlineStr">
        <is>
          <t>8:54</t>
        </is>
      </c>
      <c r="C375" t="inlineStr">
        <is>
          <t>We've got this beautiful Mexican layout.</t>
        </is>
      </c>
      <c r="D375">
        <f>HYPERLINK("https://www.youtube.com/watch?v=pa_g7IRmZmU&amp;t=534s", "Go to time")</f>
        <v/>
      </c>
    </row>
    <row r="376">
      <c r="A376">
        <f>HYPERLINK("https://www.youtube.com/watch?v=rzTUL5TPQEU", "Video")</f>
        <v/>
      </c>
      <c r="B376" t="inlineStr">
        <is>
          <t>1:26</t>
        </is>
      </c>
      <c r="C376" t="inlineStr">
        <is>
          <t>the charity lays out Parker</t>
        </is>
      </c>
      <c r="D376">
        <f>HYPERLINK("https://www.youtube.com/watch?v=rzTUL5TPQEU&amp;t=86s", "Go to time")</f>
        <v/>
      </c>
    </row>
    <row r="377">
      <c r="A377">
        <f>HYPERLINK("https://www.youtube.com/watch?v=CBY-9pCmC3s", "Video")</f>
        <v/>
      </c>
      <c r="B377" t="inlineStr">
        <is>
          <t>0:46</t>
        </is>
      </c>
      <c r="C377" t="inlineStr">
        <is>
          <t>He played the saxophone--
you figure it out.</t>
        </is>
      </c>
      <c r="D377">
        <f>HYPERLINK("https://www.youtube.com/watch?v=CBY-9pCmC3s&amp;t=46s", "Go to time")</f>
        <v/>
      </c>
    </row>
    <row r="378">
      <c r="A378">
        <f>HYPERLINK("https://www.youtube.com/watch?v=ZcQ_lTOLY1k", "Video")</f>
        <v/>
      </c>
      <c r="B378" t="inlineStr">
        <is>
          <t>3:43</t>
        </is>
      </c>
      <c r="C378" t="inlineStr">
        <is>
          <t>Yeah, he's stealing a little bit out of the BCC playbook here.</t>
        </is>
      </c>
      <c r="D378">
        <f>HYPERLINK("https://www.youtube.com/watch?v=ZcQ_lTOLY1k&amp;t=223s", "Go to time")</f>
        <v/>
      </c>
    </row>
    <row r="379">
      <c r="A379">
        <f>HYPERLINK("https://www.youtube.com/watch?v=ZcQ_lTOLY1k", "Video")</f>
        <v/>
      </c>
      <c r="B379" t="inlineStr">
        <is>
          <t>3:49</t>
        </is>
      </c>
      <c r="C379" t="inlineStr">
        <is>
          <t>Yeah, exactly out of the playbook.</t>
        </is>
      </c>
      <c r="D379">
        <f>HYPERLINK("https://www.youtube.com/watch?v=ZcQ_lTOLY1k&amp;t=229s", "Go to time")</f>
        <v/>
      </c>
    </row>
    <row r="380">
      <c r="A380">
        <f>HYPERLINK("https://www.youtube.com/watch?v=CIr_558Zb44", "Video")</f>
        <v/>
      </c>
      <c r="B380" t="inlineStr">
        <is>
          <t>0:25</t>
        </is>
      </c>
      <c r="C380" t="inlineStr">
        <is>
          <t>all out on the line we got to lay it all</t>
        </is>
      </c>
      <c r="D380">
        <f>HYPERLINK("https://www.youtube.com/watch?v=CIr_558Zb44&amp;t=25s", "Go to time")</f>
        <v/>
      </c>
    </row>
    <row r="381">
      <c r="A381">
        <f>HYPERLINK("https://www.youtube.com/watch?v=AyTrJzFcLYE", "Video")</f>
        <v/>
      </c>
      <c r="B381" t="inlineStr">
        <is>
          <t>0:39</t>
        </is>
      </c>
      <c r="C381" t="inlineStr">
        <is>
          <t>- Last time on "Wipeout,"
the role players Larp-e Diem</t>
        </is>
      </c>
      <c r="D381">
        <f>HYPERLINK("https://www.youtube.com/watch?v=AyTrJzFcLYE&amp;t=39s", "Go to time")</f>
        <v/>
      </c>
    </row>
    <row r="382">
      <c r="A382">
        <f>HYPERLINK("https://www.youtube.com/watch?v=IAdm0Bchrcs", "Video")</f>
        <v/>
      </c>
      <c r="B382" t="inlineStr">
        <is>
          <t>0:44</t>
        </is>
      </c>
      <c r="C382" t="inlineStr">
        <is>
          <t>I played outfield
as a catcher.
I was the pitcher.</t>
        </is>
      </c>
      <c r="D382">
        <f>HYPERLINK("https://www.youtube.com/watch?v=IAdm0Bchrcs&amp;t=44s", "Go to time")</f>
        <v/>
      </c>
    </row>
    <row r="383">
      <c r="A383">
        <f>HYPERLINK("https://www.youtube.com/watch?v=idgu3OJrmAI", "Video")</f>
        <v/>
      </c>
      <c r="B383" t="inlineStr">
        <is>
          <t>0:49</t>
        </is>
      </c>
      <c r="C383" t="inlineStr">
        <is>
          <t>Well, I'm off to shape the soft clay minds of our youth.</t>
        </is>
      </c>
      <c r="D383">
        <f>HYPERLINK("https://www.youtube.com/watch?v=idgu3OJrmAI&amp;t=49s", "Go to time")</f>
        <v/>
      </c>
    </row>
    <row r="384">
      <c r="A384">
        <f>HYPERLINK("https://www.youtube.com/watch?v=-Il7Er91P4U", "Video")</f>
        <v/>
      </c>
      <c r="B384" t="inlineStr">
        <is>
          <t>2:21</t>
        </is>
      </c>
      <c r="C384" t="inlineStr">
        <is>
          <t>Stan, I'm about to lay
some hard,</t>
        </is>
      </c>
      <c r="D384">
        <f>HYPERLINK("https://www.youtube.com/watch?v=-Il7Er91P4U&amp;t=141s", "Go to time")</f>
        <v/>
      </c>
    </row>
    <row r="385">
      <c r="A385">
        <f>HYPERLINK("https://www.youtube.com/watch?v=RGJI_sQi458", "Video")</f>
        <v/>
      </c>
      <c r="B385" t="inlineStr">
        <is>
          <t>0:16</t>
        </is>
      </c>
      <c r="C385" t="inlineStr">
        <is>
          <t>layout where like dunk them in the water</t>
        </is>
      </c>
      <c r="D385">
        <f>HYPERLINK("https://www.youtube.com/watch?v=RGJI_sQi458&amp;t=16s", "Go to time")</f>
        <v/>
      </c>
    </row>
    <row r="386">
      <c r="A386">
        <f>HYPERLINK("https://www.youtube.com/watch?v=o8P4UYqgSMo", "Video")</f>
        <v/>
      </c>
      <c r="B386" t="inlineStr">
        <is>
          <t>0:46</t>
        </is>
      </c>
      <c r="C386" t="inlineStr">
        <is>
          <t>But I have the flu, and I'm
playing a pretty out there</t>
        </is>
      </c>
      <c r="D386">
        <f>HYPERLINK("https://www.youtube.com/watch?v=o8P4UYqgSMo&amp;t=46s", "Go to time")</f>
        <v/>
      </c>
    </row>
    <row r="387">
      <c r="A387">
        <f>HYPERLINK("https://www.youtube.com/watch?v=MvoU59v4lDM", "Video")</f>
        <v/>
      </c>
      <c r="B387" t="inlineStr">
        <is>
          <t>0:05</t>
        </is>
      </c>
      <c r="C387" t="inlineStr">
        <is>
          <t>trying to figure out who played Kate</t>
        </is>
      </c>
      <c r="D387">
        <f>HYPERLINK("https://www.youtube.com/watch?v=MvoU59v4lDM&amp;t=5s", "Go to time")</f>
        <v/>
      </c>
    </row>
    <row r="388">
      <c r="A388">
        <f>HYPERLINK("https://www.youtube.com/watch?v=g1WhveZi9NE", "Video")</f>
        <v/>
      </c>
      <c r="B388" t="inlineStr">
        <is>
          <t>0:52</t>
        </is>
      </c>
      <c r="C388" t="inlineStr">
        <is>
          <t>question about playing you playing a</t>
        </is>
      </c>
      <c r="D388">
        <f>HYPERLINK("https://www.youtube.com/watch?v=g1WhveZi9NE&amp;t=52s", "Go to time")</f>
        <v/>
      </c>
    </row>
    <row r="389">
      <c r="A389">
        <f>HYPERLINK("https://www.youtube.com/watch?v=g1WhveZi9NE", "Video")</f>
        <v/>
      </c>
      <c r="B389" t="inlineStr">
        <is>
          <t>1:07</t>
        </is>
      </c>
      <c r="C389" t="inlineStr">
        <is>
          <t>sweet about playing a king is you don't</t>
        </is>
      </c>
      <c r="D389">
        <f>HYPERLINK("https://www.youtube.com/watch?v=g1WhveZi9NE&amp;t=67s", "Go to time")</f>
        <v/>
      </c>
    </row>
    <row r="390">
      <c r="A390">
        <f>HYPERLINK("https://www.youtube.com/watch?v=eqrBdNGvfFY", "Video")</f>
        <v/>
      </c>
      <c r="B390" t="inlineStr">
        <is>
          <t>2:17</t>
        </is>
      </c>
      <c r="C390" t="inlineStr">
        <is>
          <t>How about you just let it go and go play with
the other boys?</t>
        </is>
      </c>
      <c r="D390">
        <f>HYPERLINK("https://www.youtube.com/watch?v=eqrBdNGvfFY&amp;t=137s", "Go to time")</f>
        <v/>
      </c>
    </row>
    <row r="391">
      <c r="A391">
        <f>HYPERLINK("https://www.youtube.com/watch?v=xHe5k4WLb9o", "Video")</f>
        <v/>
      </c>
      <c r="B391" t="inlineStr">
        <is>
          <t>3:04</t>
        </is>
      </c>
      <c r="C391" t="inlineStr">
        <is>
          <t>pulled out every trick in her playbook</t>
        </is>
      </c>
      <c r="D391">
        <f>HYPERLINK("https://www.youtube.com/watch?v=xHe5k4WLb9o&amp;t=184s", "Go to time")</f>
        <v/>
      </c>
    </row>
    <row r="392">
      <c r="A392">
        <f>HYPERLINK("https://www.youtube.com/watch?v=juqSXzPs36M", "Video")</f>
        <v/>
      </c>
      <c r="B392" t="inlineStr">
        <is>
          <t>1:43</t>
        </is>
      </c>
      <c r="C392" t="inlineStr">
        <is>
          <t>He has his whole script in his head, 
but that's not how it's really going to play out.</t>
        </is>
      </c>
      <c r="D392">
        <f>HYPERLINK("https://www.youtube.com/watch?v=juqSXzPs36M&amp;t=103s", "Go to time")</f>
        <v/>
      </c>
    </row>
    <row r="393">
      <c r="A393">
        <f>HYPERLINK("https://www.youtube.com/watch?v=juqSXzPs36M", "Video")</f>
        <v/>
      </c>
      <c r="B393" t="inlineStr">
        <is>
          <t>1:50</t>
        </is>
      </c>
      <c r="C393" t="inlineStr">
        <is>
          <t>You're about to get double played.</t>
        </is>
      </c>
      <c r="D393">
        <f>HYPERLINK("https://www.youtube.com/watch?v=juqSXzPs36M&amp;t=110s", "Go to time")</f>
        <v/>
      </c>
    </row>
    <row r="394">
      <c r="A394">
        <f>HYPERLINK("https://www.youtube.com/watch?v=p5rHQ0Hr9kQ", "Video")</f>
        <v/>
      </c>
      <c r="B394" t="inlineStr">
        <is>
          <t>1:57</t>
        </is>
      </c>
      <c r="C394" t="inlineStr">
        <is>
          <t>m don't play without me of course</t>
        </is>
      </c>
      <c r="D394">
        <f>HYPERLINK("https://www.youtube.com/watch?v=p5rHQ0Hr9kQ&amp;t=117s", "Go to time")</f>
        <v/>
      </c>
    </row>
    <row r="395">
      <c r="A395">
        <f>HYPERLINK("https://www.youtube.com/watch?v=9mQw_1oS0lk", "Video")</f>
        <v/>
      </c>
      <c r="B395" t="inlineStr">
        <is>
          <t>0:00</t>
        </is>
      </c>
      <c r="C395" t="inlineStr">
        <is>
          <t>we're about to play never have i ever</t>
        </is>
      </c>
      <c r="D395">
        <f>HYPERLINK("https://www.youtube.com/watch?v=9mQw_1oS0lk&amp;t=0s", "Go to time")</f>
        <v/>
      </c>
    </row>
    <row r="396">
      <c r="A396">
        <f>HYPERLINK("https://www.youtube.com/watch?v=9mQw_1oS0lk", "Video")</f>
        <v/>
      </c>
      <c r="B396" t="inlineStr">
        <is>
          <t>1:28</t>
        </is>
      </c>
      <c r="C396" t="inlineStr">
        <is>
          <t>talking about uh yeah i was playing i</t>
        </is>
      </c>
      <c r="D396">
        <f>HYPERLINK("https://www.youtube.com/watch?v=9mQw_1oS0lk&amp;t=88s", "Go to time")</f>
        <v/>
      </c>
    </row>
    <row r="397">
      <c r="A397">
        <f>HYPERLINK("https://www.youtube.com/watch?v=lv0oVol_5oI", "Video")</f>
        <v/>
      </c>
      <c r="B397" t="inlineStr">
        <is>
          <t>1:41</t>
        </is>
      </c>
      <c r="C397" t="inlineStr">
        <is>
          <t>play out I was wearing velour suits with</t>
        </is>
      </c>
      <c r="D397">
        <f>HYPERLINK("https://www.youtube.com/watch?v=lv0oVol_5oI&amp;t=101s", "Go to time")</f>
        <v/>
      </c>
    </row>
    <row r="398">
      <c r="A398">
        <f>HYPERLINK("https://www.youtube.com/watch?v=bHMmniN2ovM", "Video")</f>
        <v/>
      </c>
      <c r="B398" t="inlineStr">
        <is>
          <t>1:12</t>
        </is>
      </c>
      <c r="C398" t="inlineStr">
        <is>
          <t>about Sheldon's violin playing.</t>
        </is>
      </c>
      <c r="D398">
        <f>HYPERLINK("https://www.youtube.com/watch?v=bHMmniN2ovM&amp;t=72s", "Go to time")</f>
        <v/>
      </c>
    </row>
    <row r="399">
      <c r="A399">
        <f>HYPERLINK("https://www.youtube.com/watch?v=wOG7zasAP2o", "Video")</f>
        <v/>
      </c>
      <c r="B399" t="inlineStr">
        <is>
          <t>0:23</t>
        </is>
      </c>
      <c r="C399" t="inlineStr">
        <is>
          <t>I will yank out your spine and play it</t>
        </is>
      </c>
      <c r="D399">
        <f>HYPERLINK("https://www.youtube.com/watch?v=wOG7zasAP2o&amp;t=23s", "Go to time")</f>
        <v/>
      </c>
    </row>
    <row r="400">
      <c r="A400">
        <f>HYPERLINK("https://www.youtube.com/watch?v=UJLP1assheI", "Video")</f>
        <v/>
      </c>
      <c r="B400" t="inlineStr">
        <is>
          <t>0:55</t>
        </is>
      </c>
      <c r="C400" t="inlineStr">
        <is>
          <t>you just lay out a tarp on them sleep</t>
        </is>
      </c>
      <c r="D400">
        <f>HYPERLINK("https://www.youtube.com/watch?v=UJLP1assheI&amp;t=55s", "Go to time")</f>
        <v/>
      </c>
    </row>
    <row r="401">
      <c r="A401">
        <f>HYPERLINK("https://www.youtube.com/watch?v=f1m5RtCWrjw", "Video")</f>
        <v/>
      </c>
      <c r="B401" t="inlineStr">
        <is>
          <t>0:25</t>
        </is>
      </c>
      <c r="C401" t="inlineStr">
        <is>
          <t>Now your goal is to
create a display about</t>
        </is>
      </c>
      <c r="D401">
        <f>HYPERLINK("https://www.youtube.com/watch?v=f1m5RtCWrjw&amp;t=25s", "Go to time")</f>
        <v/>
      </c>
    </row>
    <row r="402">
      <c r="A402">
        <f>HYPERLINK("https://www.youtube.com/watch?v=EtEheFbkb8I", "Video")</f>
        <v/>
      </c>
      <c r="B402" t="inlineStr">
        <is>
          <t>0:21</t>
        </is>
      </c>
      <c r="C402" t="inlineStr">
        <is>
          <t>Hey, good playing out there Jackie.</t>
        </is>
      </c>
      <c r="D402">
        <f>HYPERLINK("https://www.youtube.com/watch?v=EtEheFbkb8I&amp;t=21s", "Go to time")</f>
        <v/>
      </c>
    </row>
    <row r="403">
      <c r="A403">
        <f>HYPERLINK("https://www.youtube.com/watch?v=EtEheFbkb8I", "Video")</f>
        <v/>
      </c>
      <c r="B403" t="inlineStr">
        <is>
          <t>1:06</t>
        </is>
      </c>
      <c r="C403" t="inlineStr">
        <is>
          <t>I don't give a shit about the corn dogs, 
all right? We play hard every second.</t>
        </is>
      </c>
      <c r="D403">
        <f>HYPERLINK("https://www.youtube.com/watch?v=EtEheFbkb8I&amp;t=66s", "Go to time")</f>
        <v/>
      </c>
    </row>
    <row r="404">
      <c r="A404">
        <f>HYPERLINK("https://www.youtube.com/watch?v=a-yS8Dy7zRw", "Video")</f>
        <v/>
      </c>
      <c r="B404" t="inlineStr">
        <is>
          <t>1:04</t>
        </is>
      </c>
      <c r="C404" t="inlineStr">
        <is>
          <t>he walks out I lay the briefcase on the</t>
        </is>
      </c>
      <c r="D404">
        <f>HYPERLINK("https://www.youtube.com/watch?v=a-yS8Dy7zRw&amp;t=64s", "Go to time")</f>
        <v/>
      </c>
    </row>
    <row r="405">
      <c r="A405">
        <f>HYPERLINK("https://www.youtube.com/watch?v=MahrVXD3fec", "Video")</f>
        <v/>
      </c>
      <c r="B405" t="inlineStr">
        <is>
          <t>4:37</t>
        </is>
      </c>
      <c r="C405" t="inlineStr">
        <is>
          <t>Good lord. Taz, when you lay
out with a lariat like that,</t>
        </is>
      </c>
      <c r="D405">
        <f>HYPERLINK("https://www.youtube.com/watch?v=MahrVXD3fec&amp;t=277s", "Go to time")</f>
        <v/>
      </c>
    </row>
    <row r="406">
      <c r="A406">
        <f>HYPERLINK("https://www.youtube.com/watch?v=3jYlENMrtK4", "Video")</f>
        <v/>
      </c>
      <c r="B406" t="inlineStr">
        <is>
          <t>1:05</t>
        </is>
      </c>
      <c r="C406" t="inlineStr">
        <is>
          <t>far how about we play for more money say</t>
        </is>
      </c>
      <c r="D406">
        <f>HYPERLINK("https://www.youtube.com/watch?v=3jYlENMrtK4&amp;t=65s", "Go to time")</f>
        <v/>
      </c>
    </row>
    <row r="407">
      <c r="A407">
        <f>HYPERLINK("https://www.youtube.com/watch?v=xEqe1xQ-n-U", "Video")</f>
        <v/>
      </c>
      <c r="B407" t="inlineStr">
        <is>
          <t>5:47</t>
        </is>
      </c>
      <c r="C407" t="inlineStr">
        <is>
          <t>We have not seen the Hurt Syndicate get outplayed like Swerve Strickland.</t>
        </is>
      </c>
      <c r="D407">
        <f>HYPERLINK("https://www.youtube.com/watch?v=xEqe1xQ-n-U&amp;t=347s", "Go to time")</f>
        <v/>
      </c>
    </row>
    <row r="408">
      <c r="A408">
        <f>HYPERLINK("https://www.youtube.com/watch?v=lhmKCkZusMo", "Video")</f>
        <v/>
      </c>
      <c r="B408" t="inlineStr">
        <is>
          <t>0:08</t>
        </is>
      </c>
      <c r="C408" t="inlineStr">
        <is>
          <t>-♪ Without it... 
-Would you like
to play a driving game?</t>
        </is>
      </c>
      <c r="D408">
        <f>HYPERLINK("https://www.youtube.com/watch?v=lhmKCkZusMo&amp;t=8s", "Go to time")</f>
        <v/>
      </c>
    </row>
    <row r="409">
      <c r="A409">
        <f>HYPERLINK("https://www.youtube.com/watch?v=nov641Hhubg", "Video")</f>
        <v/>
      </c>
      <c r="B409" t="inlineStr">
        <is>
          <t>1:01</t>
        </is>
      </c>
      <c r="C409" t="inlineStr">
        <is>
          <t>players You're watching an outcast video</t>
        </is>
      </c>
      <c r="D409">
        <f>HYPERLINK("https://www.youtube.com/watch?v=nov641Hhubg&amp;t=61s", "Go to time")</f>
        <v/>
      </c>
    </row>
    <row r="410">
      <c r="A410">
        <f>HYPERLINK("https://www.youtube.com/watch?v=CVrVBH-RU18", "Video")</f>
        <v/>
      </c>
      <c r="B410" t="inlineStr">
        <is>
          <t>1:12</t>
        </is>
      </c>
      <c r="C410" t="inlineStr">
        <is>
          <t>Take them out and let them play with them.</t>
        </is>
      </c>
      <c r="D410">
        <f>HYPERLINK("https://www.youtube.com/watch?v=CVrVBH-RU18&amp;t=72s", "Go to time")</f>
        <v/>
      </c>
    </row>
    <row r="411">
      <c r="A411">
        <f>HYPERLINK("https://www.youtube.com/watch?v=M-mp7TV_2-w", "Video")</f>
        <v/>
      </c>
      <c r="B411" t="inlineStr">
        <is>
          <t>1:45</t>
        </is>
      </c>
      <c r="C411" t="inlineStr">
        <is>
          <t>PLAY ME OUT.</t>
        </is>
      </c>
      <c r="D411">
        <f>HYPERLINK("https://www.youtube.com/watch?v=M-mp7TV_2-w&amp;t=105s", "Go to time")</f>
        <v/>
      </c>
    </row>
    <row r="412">
      <c r="A412">
        <f>HYPERLINK("https://www.youtube.com/watch?v=X5IvXwwc540", "Video")</f>
        <v/>
      </c>
      <c r="B412" t="inlineStr">
        <is>
          <t>3:06</t>
        </is>
      </c>
      <c r="C412" t="inlineStr">
        <is>
          <t>Does she lay out your clothes for you in the
morning like you're nine years old?</t>
        </is>
      </c>
      <c r="D412">
        <f>HYPERLINK("https://www.youtube.com/watch?v=X5IvXwwc540&amp;t=186s", "Go to time")</f>
        <v/>
      </c>
    </row>
    <row r="413">
      <c r="A413">
        <f>HYPERLINK("https://www.youtube.com/watch?v=ECoR2pQwsmY", "Video")</f>
        <v/>
      </c>
      <c r="B413" t="inlineStr">
        <is>
          <t>0:49</t>
        </is>
      </c>
      <c r="C413" t="inlineStr">
        <is>
          <t>shout out to Coldplay Coldplay Coldplay</t>
        </is>
      </c>
      <c r="D413">
        <f>HYPERLINK("https://www.youtube.com/watch?v=ECoR2pQwsmY&amp;t=49s", "Go to time")</f>
        <v/>
      </c>
    </row>
    <row r="414">
      <c r="A414">
        <f>HYPERLINK("https://www.youtube.com/watch?v=W7bgNIJCiQQ", "Video")</f>
        <v/>
      </c>
      <c r="B414" t="inlineStr">
        <is>
          <t>1:14</t>
        </is>
      </c>
      <c r="C414" t="inlineStr">
        <is>
          <t>playing Ryan get your food out your</t>
        </is>
      </c>
      <c r="D414">
        <f>HYPERLINK("https://www.youtube.com/watch?v=W7bgNIJCiQQ&amp;t=74s", "Go to time")</f>
        <v/>
      </c>
    </row>
    <row r="415">
      <c r="A415">
        <f>HYPERLINK("https://www.youtube.com/watch?v=UhvYbuby7JA", "Video")</f>
        <v/>
      </c>
      <c r="B415" t="inlineStr">
        <is>
          <t>1:46</t>
        </is>
      </c>
      <c r="C415" t="inlineStr">
        <is>
          <t>After it's hit, whatever number the die lands on determines the outcome of the play.</t>
        </is>
      </c>
      <c r="D415">
        <f>HYPERLINK("https://www.youtube.com/watch?v=UhvYbuby7JA&amp;t=106s", "Go to time")</f>
        <v/>
      </c>
    </row>
    <row r="416">
      <c r="A416">
        <f>HYPERLINK("https://www.youtube.com/watch?v=FCmS0mY622k", "Video")</f>
        <v/>
      </c>
      <c r="B416" t="inlineStr">
        <is>
          <t>2:16</t>
        </is>
      </c>
      <c r="C416" t="inlineStr">
        <is>
          <t>Don't play without me.</t>
        </is>
      </c>
      <c r="D416">
        <f>HYPERLINK("https://www.youtube.com/watch?v=FCmS0mY622k&amp;t=136s", "Go to time")</f>
        <v/>
      </c>
    </row>
    <row r="417">
      <c r="A417">
        <f>HYPERLINK("https://www.youtube.com/watch?v=PKWwv8biv6U", "Video")</f>
        <v/>
      </c>
      <c r="B417" t="inlineStr">
        <is>
          <t>1:26</t>
        </is>
      </c>
      <c r="C417" t="inlineStr">
        <is>
          <t>And now Ricochet lays
out and takes out</t>
        </is>
      </c>
      <c r="D417">
        <f>HYPERLINK("https://www.youtube.com/watch?v=PKWwv8biv6U&amp;t=86s", "Go to time")</f>
        <v/>
      </c>
    </row>
    <row r="418">
      <c r="A418">
        <f>HYPERLINK("https://www.youtube.com/watch?v=FNOxMNrR9gY", "Video")</f>
        <v/>
      </c>
      <c r="B418" t="inlineStr">
        <is>
          <t>0:39</t>
        </is>
      </c>
      <c r="C418" t="inlineStr">
        <is>
          <t>under a hook lays out Ruby Soho the</t>
        </is>
      </c>
      <c r="D418">
        <f>HYPERLINK("https://www.youtube.com/watch?v=FNOxMNrR9gY&amp;t=39s", "Go to time")</f>
        <v/>
      </c>
    </row>
    <row r="419">
      <c r="A419">
        <f>HYPERLINK("https://www.youtube.com/watch?v=AJWpvoXP5d4", "Video")</f>
        <v/>
      </c>
      <c r="B419" t="inlineStr">
        <is>
          <t>2:17</t>
        </is>
      </c>
      <c r="C419" t="inlineStr">
        <is>
          <t>♪ Dreidel, dreidel, dreidel,
I made you out of clay ♪♪</t>
        </is>
      </c>
      <c r="D419">
        <f>HYPERLINK("https://www.youtube.com/watch?v=AJWpvoXP5d4&amp;t=137s", "Go to time")</f>
        <v/>
      </c>
    </row>
    <row r="420">
      <c r="A420">
        <f>HYPERLINK("https://www.youtube.com/watch?v=EEn--rIJpJ8", "Video")</f>
        <v/>
      </c>
      <c r="B420" t="inlineStr">
        <is>
          <t>0:28</t>
        </is>
      </c>
      <c r="C420" t="inlineStr">
        <is>
          <t>starting out laying down the foundations</t>
        </is>
      </c>
      <c r="D420">
        <f>HYPERLINK("https://www.youtube.com/watch?v=EEn--rIJpJ8&amp;t=28s", "Go to time")</f>
        <v/>
      </c>
    </row>
    <row r="421">
      <c r="A421">
        <f>HYPERLINK("https://www.youtube.com/watch?v=mrvu_4Yv9Fc", "Video")</f>
        <v/>
      </c>
      <c r="B421" t="inlineStr">
        <is>
          <t>0:15</t>
        </is>
      </c>
      <c r="C421" t="inlineStr">
        <is>
          <t>about uh playing things really seriously</t>
        </is>
      </c>
      <c r="D421">
        <f>HYPERLINK("https://www.youtube.com/watch?v=mrvu_4Yv9Fc&amp;t=15s", "Go to time")</f>
        <v/>
      </c>
    </row>
    <row r="422">
      <c r="A422">
        <f>HYPERLINK("https://www.youtube.com/watch?v=pU6_VqJOORo", "Video")</f>
        <v/>
      </c>
      <c r="B422" t="inlineStr">
        <is>
          <t>5:08</t>
        </is>
      </c>
      <c r="C422" t="inlineStr">
        <is>
          <t>Yeah. I mean, listen, this is you know,
sometimes it's not about playing fair.</t>
        </is>
      </c>
      <c r="D422">
        <f>HYPERLINK("https://www.youtube.com/watch?v=pU6_VqJOORo&amp;t=308s", "Go to time")</f>
        <v/>
      </c>
    </row>
    <row r="423">
      <c r="A423">
        <f>HYPERLINK("https://www.youtube.com/watch?v=jbbFFtEFU0k", "Video")</f>
        <v/>
      </c>
      <c r="B423" t="inlineStr">
        <is>
          <t>2:29</t>
        </is>
      </c>
      <c r="C423" t="inlineStr">
        <is>
          <t>Storming off. Right out of your mom's playbook.
- Hmm.</t>
        </is>
      </c>
      <c r="D423">
        <f>HYPERLINK("https://www.youtube.com/watch?v=jbbFFtEFU0k&amp;t=149s", "Go to time")</f>
        <v/>
      </c>
    </row>
    <row r="424">
      <c r="A424">
        <f>HYPERLINK("https://www.youtube.com/watch?v=b74T9ZU4K7M", "Video")</f>
        <v/>
      </c>
      <c r="B424" t="inlineStr">
        <is>
          <t>0:10</t>
        </is>
      </c>
      <c r="C424" t="inlineStr">
        <is>
          <t>laying on hey look we were talking about</t>
        </is>
      </c>
      <c r="D424">
        <f>HYPERLINK("https://www.youtube.com/watch?v=b74T9ZU4K7M&amp;t=10s", "Go to time")</f>
        <v/>
      </c>
    </row>
    <row r="425">
      <c r="A425">
        <f>HYPERLINK("https://www.youtube.com/watch?v=U4Dgaf3zJvs", "Video")</f>
        <v/>
      </c>
      <c r="B425" t="inlineStr">
        <is>
          <t>1:45</t>
        </is>
      </c>
      <c r="C425" t="inlineStr">
        <is>
          <t>You see, they took a page out of the Texas
playbook and they made my match bigger and</t>
        </is>
      </c>
      <c r="D425">
        <f>HYPERLINK("https://www.youtube.com/watch?v=U4Dgaf3zJvs&amp;t=105s", "Go to time")</f>
        <v/>
      </c>
    </row>
    <row r="426">
      <c r="A426">
        <f>HYPERLINK("https://www.youtube.com/watch?v=36KgQd6q8Iw", "Video")</f>
        <v/>
      </c>
      <c r="B426" t="inlineStr">
        <is>
          <t>0:00</t>
        </is>
      </c>
      <c r="C426" t="inlineStr">
        <is>
          <t>i'm carly jibsen and i'm about to play</t>
        </is>
      </c>
      <c r="D426">
        <f>HYPERLINK("https://www.youtube.com/watch?v=36KgQd6q8Iw&amp;t=0s", "Go to time")</f>
        <v/>
      </c>
    </row>
    <row r="427">
      <c r="A427">
        <f>HYPERLINK("https://www.youtube.com/watch?v=I-Oi-71yVjc", "Video")</f>
        <v/>
      </c>
      <c r="B427" t="inlineStr">
        <is>
          <t>2:11</t>
        </is>
      </c>
      <c r="C427" t="inlineStr">
        <is>
          <t>personal tonight turnabout is fair play</t>
        </is>
      </c>
      <c r="D427">
        <f>HYPERLINK("https://www.youtube.com/watch?v=I-Oi-71yVjc&amp;t=131s", "Go to time")</f>
        <v/>
      </c>
    </row>
    <row r="428">
      <c r="A428">
        <f>HYPERLINK("https://www.youtube.com/watch?v=XxJjrCxQ1xs", "Video")</f>
        <v/>
      </c>
      <c r="B428" t="inlineStr">
        <is>
          <t>1:34</t>
        </is>
      </c>
      <c r="C428" t="inlineStr">
        <is>
          <t>have about playing this role is
we all have our inner critics,</t>
        </is>
      </c>
      <c r="D428">
        <f>HYPERLINK("https://www.youtube.com/watch?v=XxJjrCxQ1xs&amp;t=94s", "Go to time")</f>
        <v/>
      </c>
    </row>
    <row r="429">
      <c r="A429">
        <f>HYPERLINK("https://www.youtube.com/watch?v=sdF3i3TU-f0", "Video")</f>
        <v/>
      </c>
      <c r="B429" t="inlineStr">
        <is>
          <t>0:46</t>
        </is>
      </c>
      <c r="C429" t="inlineStr">
        <is>
          <t>played the saxophone you figure it out</t>
        </is>
      </c>
      <c r="D429">
        <f>HYPERLINK("https://www.youtube.com/watch?v=sdF3i3TU-f0&amp;t=46s", "Go to time")</f>
        <v/>
      </c>
    </row>
    <row r="430">
      <c r="A430">
        <f>HYPERLINK("https://www.youtube.com/watch?v=NxKcD34eGT0", "Video")</f>
        <v/>
      </c>
      <c r="B430" t="inlineStr">
        <is>
          <t>1:41</t>
        </is>
      </c>
      <c r="C430" t="inlineStr">
        <is>
          <t>compunction about laying their hands on</t>
        </is>
      </c>
      <c r="D430">
        <f>HYPERLINK("https://www.youtube.com/watch?v=NxKcD34eGT0&amp;t=101s", "Go to time")</f>
        <v/>
      </c>
    </row>
    <row r="431">
      <c r="A431">
        <f>HYPERLINK("https://www.youtube.com/watch?v=_AdQOsMxShs", "Video")</f>
        <v/>
      </c>
      <c r="B431" t="inlineStr">
        <is>
          <t>0:46</t>
        </is>
      </c>
      <c r="C431" t="inlineStr">
        <is>
          <t>invented a role playing game outbreak</t>
        </is>
      </c>
      <c r="D431">
        <f>HYPERLINK("https://www.youtube.com/watch?v=_AdQOsMxShs&amp;t=46s", "Go to time")</f>
        <v/>
      </c>
    </row>
    <row r="432">
      <c r="A432">
        <f>HYPERLINK("https://www.youtube.com/watch?v=oo60ttUxi-Q", "Video")</f>
        <v/>
      </c>
      <c r="B432" t="inlineStr">
        <is>
          <t>8:48</t>
        </is>
      </c>
      <c r="C432" t="inlineStr">
        <is>
          <t>keeps playing that out of proportion</t>
        </is>
      </c>
      <c r="D432">
        <f>HYPERLINK("https://www.youtube.com/watch?v=oo60ttUxi-Q&amp;t=528s", "Go to time")</f>
        <v/>
      </c>
    </row>
    <row r="433">
      <c r="A433">
        <f>HYPERLINK("https://www.youtube.com/watch?v=Z3pAsKHRItg", "Video")</f>
        <v/>
      </c>
      <c r="B433" t="inlineStr">
        <is>
          <t>2:44</t>
        </is>
      </c>
      <c r="C433" t="inlineStr">
        <is>
          <t>got out all of my old dolls and played</t>
        </is>
      </c>
      <c r="D433">
        <f>HYPERLINK("https://www.youtube.com/watch?v=Z3pAsKHRItg&amp;t=164s", "Go to time")</f>
        <v/>
      </c>
    </row>
    <row r="434">
      <c r="A434">
        <f>HYPERLINK("https://www.youtube.com/watch?v=W4d68R50amc", "Video")</f>
        <v/>
      </c>
      <c r="B434" t="inlineStr">
        <is>
          <t>4:13</t>
        </is>
      </c>
      <c r="C434" t="inlineStr">
        <is>
          <t>I will lay six strips of bacon out on my</t>
        </is>
      </c>
      <c r="D434">
        <f>HYPERLINK("https://www.youtube.com/watch?v=W4d68R50amc&amp;t=253s", "Go to time")</f>
        <v/>
      </c>
    </row>
    <row r="435">
      <c r="A435">
        <f>HYPERLINK("https://www.youtube.com/watch?v=5BeQE6MLpuY", "Video")</f>
        <v/>
      </c>
      <c r="B435" t="inlineStr">
        <is>
          <t>5:31</t>
        </is>
      </c>
      <c r="C435" t="inlineStr">
        <is>
          <t>-I mean, you hear about
layoffs in the news,</t>
        </is>
      </c>
      <c r="D435">
        <f>HYPERLINK("https://www.youtube.com/watch?v=5BeQE6MLpuY&amp;t=331s", "Go to time")</f>
        <v/>
      </c>
    </row>
    <row r="436">
      <c r="A436">
        <f>HYPERLINK("https://www.youtube.com/watch?v=fcCJLxaA5gw", "Video")</f>
        <v/>
      </c>
      <c r="B436" t="inlineStr">
        <is>
          <t>28:12</t>
        </is>
      </c>
      <c r="C436" t="inlineStr">
        <is>
          <t>Knights stayed outside to play</t>
        </is>
      </c>
      <c r="D436">
        <f>HYPERLINK("https://www.youtube.com/watch?v=fcCJLxaA5gw&amp;t=1692s", "Go to time")</f>
        <v/>
      </c>
    </row>
    <row r="437">
      <c r="A437">
        <f>HYPERLINK("https://www.youtube.com/watch?v=UIdjERtLpRA", "Video")</f>
        <v/>
      </c>
      <c r="B437" t="inlineStr">
        <is>
          <t>42:32</t>
        </is>
      </c>
      <c r="C437" t="inlineStr">
        <is>
          <t>lay six strips of bacon out on my George</t>
        </is>
      </c>
      <c r="D437">
        <f>HYPERLINK("https://www.youtube.com/watch?v=UIdjERtLpRA&amp;t=2552s", "Go to time")</f>
        <v/>
      </c>
    </row>
    <row r="438">
      <c r="A438">
        <f>HYPERLINK("https://www.youtube.com/watch?v=QI6SehbdtQI", "Video")</f>
        <v/>
      </c>
      <c r="B438" t="inlineStr">
        <is>
          <t>1:20</t>
        </is>
      </c>
      <c r="C438" t="inlineStr">
        <is>
          <t>stayed outside to play flashlight tag oh</t>
        </is>
      </c>
      <c r="D438">
        <f>HYPERLINK("https://www.youtube.com/watch?v=QI6SehbdtQI&amp;t=80s", "Go to time")</f>
        <v/>
      </c>
    </row>
    <row r="439">
      <c r="A439">
        <f>HYPERLINK("https://www.youtube.com/watch?v=S6h3nqWBNPE", "Video")</f>
        <v/>
      </c>
      <c r="B439" t="inlineStr">
        <is>
          <t>1:26</t>
        </is>
      </c>
      <c r="C439" t="inlineStr">
        <is>
          <t>i'm thinking about making a play for her</t>
        </is>
      </c>
      <c r="D439">
        <f>HYPERLINK("https://www.youtube.com/watch?v=S6h3nqWBNPE&amp;t=86s", "Go to time")</f>
        <v/>
      </c>
    </row>
    <row r="440">
      <c r="A440">
        <f>HYPERLINK("https://www.youtube.com/watch?v=XX_WErDgCag", "Video")</f>
        <v/>
      </c>
      <c r="B440" t="inlineStr">
        <is>
          <t>0:30</t>
        </is>
      </c>
      <c r="C440" t="inlineStr">
        <is>
          <t>well summer I blow out my knee playing</t>
        </is>
      </c>
      <c r="D440">
        <f>HYPERLINK("https://www.youtube.com/watch?v=XX_WErDgCag&amp;t=30s", "Go to time")</f>
        <v/>
      </c>
    </row>
    <row r="441">
      <c r="A441">
        <f>HYPERLINK("https://www.youtube.com/watch?v=U1tIsN5440M", "Video")</f>
        <v/>
      </c>
      <c r="B441" t="inlineStr">
        <is>
          <t>1:21</t>
        </is>
      </c>
      <c r="C441" t="inlineStr">
        <is>
          <t>lay six strips of bacon out on my George</t>
        </is>
      </c>
      <c r="D441">
        <f>HYPERLINK("https://www.youtube.com/watch?v=U1tIsN5440M&amp;t=81s", "Go to time")</f>
        <v/>
      </c>
    </row>
    <row r="442">
      <c r="A442">
        <f>HYPERLINK("https://www.youtube.com/watch?v=L6Cqt6kQsas", "Video")</f>
        <v/>
      </c>
      <c r="B442" t="inlineStr">
        <is>
          <t>0:53</t>
        </is>
      </c>
      <c r="C442" t="inlineStr">
        <is>
          <t>I will lay six strips of bacon
out on my George Foreman Grill.</t>
        </is>
      </c>
      <c r="D442">
        <f>HYPERLINK("https://www.youtube.com/watch?v=L6Cqt6kQsas&amp;t=53s", "Go to time")</f>
        <v/>
      </c>
    </row>
    <row r="443">
      <c r="A443">
        <f>HYPERLINK("https://www.youtube.com/watch?v=7PQglJfavIM", "Video")</f>
        <v/>
      </c>
      <c r="B443" t="inlineStr">
        <is>
          <t>2:56</t>
        </is>
      </c>
      <c r="C443" t="inlineStr">
        <is>
          <t>$129 yes I mean you hear about layoffs</t>
        </is>
      </c>
      <c r="D443">
        <f>HYPERLINK("https://www.youtube.com/watch?v=7PQglJfavIM&amp;t=176s", "Go to time")</f>
        <v/>
      </c>
    </row>
    <row r="444">
      <c r="A444">
        <f>HYPERLINK("https://www.youtube.com/watch?v=UFKVznwhu_Y", "Video")</f>
        <v/>
      </c>
      <c r="B444" t="inlineStr">
        <is>
          <t>17:08</t>
        </is>
      </c>
      <c r="C444" t="inlineStr">
        <is>
          <t>everyone keeps playing that out of</t>
        </is>
      </c>
      <c r="D444">
        <f>HYPERLINK("https://www.youtube.com/watch?v=UFKVznwhu_Y&amp;t=1028s", "Go to time")</f>
        <v/>
      </c>
    </row>
    <row r="445">
      <c r="A445">
        <f>HYPERLINK("https://www.youtube.com/watch?v=tFxpyk9IE-Y", "Video")</f>
        <v/>
      </c>
      <c r="B445" t="inlineStr">
        <is>
          <t>4:11</t>
        </is>
      </c>
      <c r="C445" t="inlineStr">
        <is>
          <t>about layoffs in the news but when you</t>
        </is>
      </c>
      <c r="D445">
        <f>HYPERLINK("https://www.youtube.com/watch?v=tFxpyk9IE-Y&amp;t=251s", "Go to time")</f>
        <v/>
      </c>
    </row>
    <row r="446">
      <c r="A446">
        <f>HYPERLINK("https://www.youtube.com/watch?v=FldGxkUFuuQ", "Video")</f>
        <v/>
      </c>
      <c r="B446" t="inlineStr">
        <is>
          <t>3:49</t>
        </is>
      </c>
      <c r="C446" t="inlineStr">
        <is>
          <t>restructure the physical layout of the</t>
        </is>
      </c>
      <c r="D446">
        <f>HYPERLINK("https://www.youtube.com/watch?v=FldGxkUFuuQ&amp;t=229s", "Go to time")</f>
        <v/>
      </c>
    </row>
    <row r="447">
      <c r="A447">
        <f>HYPERLINK("https://www.youtube.com/watch?v=pEFPEw9xd84", "Video")</f>
        <v/>
      </c>
      <c r="B447" t="inlineStr">
        <is>
          <t>4:22</t>
        </is>
      </c>
      <c r="C447" t="inlineStr">
        <is>
          <t>lay six strips of bacon out on my George</t>
        </is>
      </c>
      <c r="D447">
        <f>HYPERLINK("https://www.youtube.com/watch?v=pEFPEw9xd84&amp;t=262s", "Go to time")</f>
        <v/>
      </c>
    </row>
    <row r="448">
      <c r="A448">
        <f>HYPERLINK("https://www.youtube.com/watch?v=9Zp8UlxyjQ4", "Video")</f>
        <v/>
      </c>
      <c r="B448" t="inlineStr">
        <is>
          <t>32:48</t>
        </is>
      </c>
      <c r="C448" t="inlineStr">
        <is>
          <t>stayed outside to play flashlight tag oh</t>
        </is>
      </c>
      <c r="D448">
        <f>HYPERLINK("https://www.youtube.com/watch?v=9Zp8UlxyjQ4&amp;t=1968s", "Go to time")</f>
        <v/>
      </c>
    </row>
    <row r="449">
      <c r="A449">
        <f>HYPERLINK("https://www.youtube.com/watch?v=c3i7aQGJA8M", "Video")</f>
        <v/>
      </c>
      <c r="B449" t="inlineStr">
        <is>
          <t>3:55</t>
        </is>
      </c>
      <c r="C449" t="inlineStr">
        <is>
          <t>whole life I thought about playing in</t>
        </is>
      </c>
      <c r="D449">
        <f>HYPERLINK("https://www.youtube.com/watch?v=c3i7aQGJA8M&amp;t=235s", "Go to time")</f>
        <v/>
      </c>
    </row>
    <row r="450">
      <c r="A450">
        <f>HYPERLINK("https://www.youtube.com/watch?v=VIRjJO7WnPQ", "Video")</f>
        <v/>
      </c>
      <c r="B450" t="inlineStr">
        <is>
          <t>3:35</t>
        </is>
      </c>
      <c r="C450" t="inlineStr">
        <is>
          <t>whose eye fell out I'm playing Scrabble</t>
        </is>
      </c>
      <c r="D450">
        <f>HYPERLINK("https://www.youtube.com/watch?v=VIRjJO7WnPQ&amp;t=215s", "Go to time")</f>
        <v/>
      </c>
    </row>
    <row r="451">
      <c r="A451">
        <f>HYPERLINK("https://www.youtube.com/watch?v=4timuAnUnG4", "Video")</f>
        <v/>
      </c>
      <c r="B451" t="inlineStr">
        <is>
          <t>3:43</t>
        </is>
      </c>
      <c r="C451" t="inlineStr">
        <is>
          <t>They should do that thing where they play some really good music to get him to come out</t>
        </is>
      </c>
      <c r="D451">
        <f>HYPERLINK("https://www.youtube.com/watch?v=4timuAnUnG4&amp;t=223s", "Go to time")</f>
        <v/>
      </c>
    </row>
    <row r="452">
      <c r="A452">
        <f>HYPERLINK("https://www.youtube.com/watch?v=CZZrFC2MFAw", "Video")</f>
        <v/>
      </c>
      <c r="B452" t="inlineStr">
        <is>
          <t>4:44</t>
        </is>
      </c>
      <c r="C452" t="inlineStr">
        <is>
          <t>layout of the office to maximize</t>
        </is>
      </c>
      <c r="D452">
        <f>HYPERLINK("https://www.youtube.com/watch?v=CZZrFC2MFAw&amp;t=284s", "Go to time")</f>
        <v/>
      </c>
    </row>
    <row r="453">
      <c r="A453">
        <f>HYPERLINK("https://www.youtube.com/watch?v=Dz5KyKigBTE", "Video")</f>
        <v/>
      </c>
      <c r="B453" t="inlineStr">
        <is>
          <t>6:32</t>
        </is>
      </c>
      <c r="C453" t="inlineStr">
        <is>
          <t>Knights stayed outside to play</t>
        </is>
      </c>
      <c r="D453">
        <f>HYPERLINK("https://www.youtube.com/watch?v=Dz5KyKigBTE&amp;t=392s", "Go to time")</f>
        <v/>
      </c>
    </row>
    <row r="454">
      <c r="A454">
        <f>HYPERLINK("https://www.youtube.com/watch?v=ITzg4d4_edI", "Video")</f>
        <v/>
      </c>
      <c r="B454" t="inlineStr">
        <is>
          <t>0:29</t>
        </is>
      </c>
      <c r="C454" t="inlineStr">
        <is>
          <t>-[ Southern accent ]
Hmm. I'm gonna play me</t>
        </is>
      </c>
      <c r="D454">
        <f>HYPERLINK("https://www.youtube.com/watch?v=ITzg4d4_edI&amp;t=29s", "Go to time")</f>
        <v/>
      </c>
    </row>
    <row r="455">
      <c r="A455">
        <f>HYPERLINK("https://www.youtube.com/watch?v=oOKTtevC_7c", "Video")</f>
        <v/>
      </c>
      <c r="B455" t="inlineStr">
        <is>
          <t>5:58</t>
        </is>
      </c>
      <c r="C455" t="inlineStr">
        <is>
          <t>[ U2's "With or Without You"
plays ]</t>
        </is>
      </c>
      <c r="D455">
        <f>HYPERLINK("https://www.youtube.com/watch?v=oOKTtevC_7c&amp;t=358s", "Go to time")</f>
        <v/>
      </c>
    </row>
    <row r="456">
      <c r="A456">
        <f>HYPERLINK("https://www.youtube.com/watch?v=lgY4RkzRqtA", "Video")</f>
        <v/>
      </c>
      <c r="B456" t="inlineStr">
        <is>
          <t>3:19</t>
        </is>
      </c>
      <c r="C456" t="inlineStr">
        <is>
          <t>I'm about to play Starcraft with him</t>
        </is>
      </c>
      <c r="D456">
        <f>HYPERLINK("https://www.youtube.com/watch?v=lgY4RkzRqtA&amp;t=199s", "Go to time")</f>
        <v/>
      </c>
    </row>
    <row r="457">
      <c r="A457">
        <f>HYPERLINK("https://www.youtube.com/watch?v=zTYSTk8iLsM", "Video")</f>
        <v/>
      </c>
      <c r="B457" t="inlineStr">
        <is>
          <t>0:10</t>
        </is>
      </c>
      <c r="C457" t="inlineStr">
        <is>
          <t>lay six strips of bacon out on my George</t>
        </is>
      </c>
      <c r="D457">
        <f>HYPERLINK("https://www.youtube.com/watch?v=zTYSTk8iLsM&amp;t=10s", "Go to time")</f>
        <v/>
      </c>
    </row>
    <row r="458">
      <c r="A458">
        <f>HYPERLINK("https://www.youtube.com/watch?v=bDYGCjvgVWU", "Video")</f>
        <v/>
      </c>
      <c r="B458" t="inlineStr">
        <is>
          <t>0:33</t>
        </is>
      </c>
      <c r="C458" t="inlineStr">
        <is>
          <t>about don't play done with me i know</t>
        </is>
      </c>
      <c r="D458">
        <f>HYPERLINK("https://www.youtube.com/watch?v=bDYGCjvgVWU&amp;t=33s", "Go to time")</f>
        <v/>
      </c>
    </row>
    <row r="459">
      <c r="A459">
        <f>HYPERLINK("https://www.youtube.com/watch?v=00qHWp5eiHM", "Video")</f>
        <v/>
      </c>
      <c r="B459" t="inlineStr">
        <is>
          <t>0:21</t>
        </is>
      </c>
      <c r="C459" t="inlineStr">
        <is>
          <t>-♪♪ Wish I could shut
my playboy mouth ♪♪</t>
        </is>
      </c>
      <c r="D459">
        <f>HYPERLINK("https://www.youtube.com/watch?v=00qHWp5eiHM&amp;t=21s", "Go to time")</f>
        <v/>
      </c>
    </row>
    <row r="460">
      <c r="A460">
        <f>HYPERLINK("https://www.youtube.com/watch?v=QEenZCUwyB0", "Video")</f>
        <v/>
      </c>
      <c r="B460" t="inlineStr">
        <is>
          <t>2:18</t>
        </is>
      </c>
      <c r="C460" t="inlineStr">
        <is>
          <t>with a more positive outcome i will play</t>
        </is>
      </c>
      <c r="D460">
        <f>HYPERLINK("https://www.youtube.com/watch?v=QEenZCUwyB0&amp;t=138s", "Go to time")</f>
        <v/>
      </c>
    </row>
    <row r="461">
      <c r="A461">
        <f>HYPERLINK("https://www.youtube.com/watch?v=TMy9PwWeBjs", "Video")</f>
        <v/>
      </c>
      <c r="B461" t="inlineStr">
        <is>
          <t>0:01</t>
        </is>
      </c>
      <c r="C461" t="inlineStr">
        <is>
          <t>so plays on the infinity thing without</t>
        </is>
      </c>
      <c r="D461">
        <f>HYPERLINK("https://www.youtube.com/watch?v=TMy9PwWeBjs&amp;t=1s", "Go to time")</f>
        <v/>
      </c>
    </row>
    <row r="462">
      <c r="A462">
        <f>HYPERLINK("https://www.youtube.com/watch?v=u_Mrk5fCRj4", "Video")</f>
        <v/>
      </c>
      <c r="B462" t="inlineStr">
        <is>
          <t>3:55</t>
        </is>
      </c>
      <c r="C462" t="inlineStr">
        <is>
          <t>restructure the physical layout of the</t>
        </is>
      </c>
      <c r="D462">
        <f>HYPERLINK("https://www.youtube.com/watch?v=u_Mrk5fCRj4&amp;t=235s", "Go to time")</f>
        <v/>
      </c>
    </row>
    <row r="463">
      <c r="A463">
        <f>HYPERLINK("https://www.youtube.com/watch?v=0aKfZIH0pUw", "Video")</f>
        <v/>
      </c>
      <c r="B463" t="inlineStr">
        <is>
          <t>12:18</t>
        </is>
      </c>
      <c r="C463" t="inlineStr">
        <is>
          <t>sh's out to get me but I'm playing the</t>
        </is>
      </c>
      <c r="D463">
        <f>HYPERLINK("https://www.youtube.com/watch?v=0aKfZIH0pUw&amp;t=738s", "Go to time")</f>
        <v/>
      </c>
    </row>
    <row r="464">
      <c r="A464">
        <f>HYPERLINK("https://www.youtube.com/watch?v=IBJJrZ5LAVQ", "Video")</f>
        <v/>
      </c>
      <c r="B464" t="inlineStr">
        <is>
          <t>0:52</t>
        </is>
      </c>
      <c r="C464" t="inlineStr">
        <is>
          <t>lay six strips of bacon out on my George</t>
        </is>
      </c>
      <c r="D464">
        <f>HYPERLINK("https://www.youtube.com/watch?v=IBJJrZ5LAVQ&amp;t=52s", "Go to time")</f>
        <v/>
      </c>
    </row>
    <row r="465">
      <c r="A465">
        <f>HYPERLINK("https://www.youtube.com/watch?v=Jj-ni0inHqE", "Video")</f>
        <v/>
      </c>
      <c r="B465" t="inlineStr">
        <is>
          <t>4:00</t>
        </is>
      </c>
      <c r="C465" t="inlineStr">
        <is>
          <t>about the Ultimate Team player</t>
        </is>
      </c>
      <c r="D465">
        <f>HYPERLINK("https://www.youtube.com/watch?v=Jj-ni0inHqE&amp;t=240s", "Go to time")</f>
        <v/>
      </c>
    </row>
    <row r="466">
      <c r="A466">
        <f>HYPERLINK("https://www.youtube.com/watch?v=UmsbTXtfXBg", "Video")</f>
        <v/>
      </c>
      <c r="B466" t="inlineStr">
        <is>
          <t>9:47</t>
        </is>
      </c>
      <c r="C466" t="inlineStr">
        <is>
          <t>I will lay six strips of bacon out on my</t>
        </is>
      </c>
      <c r="D466">
        <f>HYPERLINK("https://www.youtube.com/watch?v=UmsbTXtfXBg&amp;t=587s", "Go to time")</f>
        <v/>
      </c>
    </row>
    <row r="467">
      <c r="A467">
        <f>HYPERLINK("https://www.youtube.com/watch?v=UmsbTXtfXBg", "Video")</f>
        <v/>
      </c>
      <c r="B467" t="inlineStr">
        <is>
          <t>182:07</t>
        </is>
      </c>
      <c r="C467" t="inlineStr">
        <is>
          <t>Knights stayed outside to play</t>
        </is>
      </c>
      <c r="D467">
        <f>HYPERLINK("https://www.youtube.com/watch?v=UmsbTXtfXBg&amp;t=10927s", "Go to time")</f>
        <v/>
      </c>
    </row>
    <row r="468">
      <c r="A468">
        <f>HYPERLINK("https://www.youtube.com/watch?v=ki4YDMmh2Ns", "Video")</f>
        <v/>
      </c>
      <c r="B468" t="inlineStr">
        <is>
          <t>5:37</t>
        </is>
      </c>
      <c r="C468" t="inlineStr">
        <is>
          <t>card I mean you hear about layoffs in</t>
        </is>
      </c>
      <c r="D468">
        <f>HYPERLINK("https://www.youtube.com/watch?v=ki4YDMmh2Ns&amp;t=337s", "Go to time")</f>
        <v/>
      </c>
    </row>
    <row r="469">
      <c r="A469">
        <f>HYPERLINK("https://www.youtube.com/watch?v=IVNsfNtO7tc", "Video")</f>
        <v/>
      </c>
      <c r="B469" t="inlineStr">
        <is>
          <t>2:00</t>
        </is>
      </c>
      <c r="C469" t="inlineStr">
        <is>
          <t>M&amp;Ms in their mouth you play that you</t>
        </is>
      </c>
      <c r="D469">
        <f>HYPERLINK("https://www.youtube.com/watch?v=IVNsfNtO7tc&amp;t=120s", "Go to time")</f>
        <v/>
      </c>
    </row>
    <row r="470">
      <c r="A470">
        <f>HYPERLINK("https://www.youtube.com/watch?v=IBJLHdfEMWk", "Video")</f>
        <v/>
      </c>
      <c r="B470" t="inlineStr">
        <is>
          <t>3:09</t>
        </is>
      </c>
      <c r="C470" t="inlineStr">
        <is>
          <t>lay six strips of bacon out on my george</t>
        </is>
      </c>
      <c r="D470">
        <f>HYPERLINK("https://www.youtube.com/watch?v=IBJLHdfEMWk&amp;t=189s", "Go to time")</f>
        <v/>
      </c>
    </row>
    <row r="471">
      <c r="A471">
        <f>HYPERLINK("https://www.youtube.com/watch?v=t_h3n5_ONww", "Video")</f>
        <v/>
      </c>
      <c r="B471" t="inlineStr">
        <is>
          <t>1:24</t>
        </is>
      </c>
      <c r="C471" t="inlineStr">
        <is>
          <t>lay six strips of bacon out on my george</t>
        </is>
      </c>
      <c r="D471">
        <f>HYPERLINK("https://www.youtube.com/watch?v=t_h3n5_ONww&amp;t=84s", "Go to time")</f>
        <v/>
      </c>
    </row>
    <row r="472">
      <c r="A472">
        <f>HYPERLINK("https://www.youtube.com/watch?v=96ix3P9WaRc", "Video")</f>
        <v/>
      </c>
      <c r="B472" t="inlineStr">
        <is>
          <t>1:38</t>
        </is>
      </c>
      <c r="C472" t="inlineStr">
        <is>
          <t>dunder mifflin about this play uh no no</t>
        </is>
      </c>
      <c r="D472">
        <f>HYPERLINK("https://www.youtube.com/watch?v=96ix3P9WaRc&amp;t=98s", "Go to time")</f>
        <v/>
      </c>
    </row>
    <row r="473">
      <c r="A473">
        <f>HYPERLINK("https://www.youtube.com/watch?v=IAXHq4k69dA", "Video")</f>
        <v/>
      </c>
      <c r="B473" t="inlineStr">
        <is>
          <t>0:19</t>
        </is>
      </c>
      <c r="C473" t="inlineStr">
        <is>
          <t>lay six strips of bacon out on my george</t>
        </is>
      </c>
      <c r="D473">
        <f>HYPERLINK("https://www.youtube.com/watch?v=IAXHq4k69dA&amp;t=19s", "Go to time")</f>
        <v/>
      </c>
    </row>
    <row r="474">
      <c r="A474">
        <f>HYPERLINK("https://www.youtube.com/watch?v=mVxVppPjV0w", "Video")</f>
        <v/>
      </c>
      <c r="B474" t="inlineStr">
        <is>
          <t>10:13</t>
        </is>
      </c>
      <c r="C474" t="inlineStr">
        <is>
          <t>yep I mean you hear about layoffs in the</t>
        </is>
      </c>
      <c r="D474">
        <f>HYPERLINK("https://www.youtube.com/watch?v=mVxVppPjV0w&amp;t=613s",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2025-05-16T00:23:16Z</dcterms:created>
  <dcterms:modified xsi:type="dcterms:W3CDTF">2025-05-16T00:23:16Z</dcterms:modified>
</cp:coreProperties>
</file>