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sult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33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Video</t>
        </is>
      </c>
      <c r="B1" s="1" t="inlineStr">
        <is>
          <t>Time</t>
        </is>
      </c>
      <c r="C1" s="1" t="inlineStr">
        <is>
          <t>Line</t>
        </is>
      </c>
      <c r="D1" s="1" t="inlineStr">
        <is>
          <t>Link</t>
        </is>
      </c>
    </row>
    <row r="2">
      <c r="A2">
        <f>HYPERLINK("https://www.youtube.com/watch?v=GnTIKh5w0j8", "Video")</f>
        <v/>
      </c>
      <c r="B2" t="inlineStr">
        <is>
          <t>2:49</t>
        </is>
      </c>
      <c r="C2" t="inlineStr">
        <is>
          <t>small steps are better than giant leaps</t>
        </is>
      </c>
      <c r="D2">
        <f>HYPERLINK("https://www.youtube.com/watch?v=GnTIKh5w0j8&amp;t=169s", "Go to time")</f>
        <v/>
      </c>
    </row>
    <row r="3">
      <c r="A3">
        <f>HYPERLINK("https://www.youtube.com/watch?v=H_tgqj9MU8M", "Video")</f>
        <v/>
      </c>
      <c r="B3" t="inlineStr">
        <is>
          <t>2:19</t>
        </is>
      </c>
      <c r="C3" t="inlineStr">
        <is>
          <t>We have to take a non-rational
leap of faith.</t>
        </is>
      </c>
      <c r="D3">
        <f>HYPERLINK("https://www.youtube.com/watch?v=H_tgqj9MU8M&amp;t=139s", "Go to time")</f>
        <v/>
      </c>
    </row>
    <row r="4">
      <c r="A4">
        <f>HYPERLINK("https://www.youtube.com/watch?v=WRoraxSmT-M", "Video")</f>
        <v/>
      </c>
      <c r="B4" t="inlineStr">
        <is>
          <t>0:10</t>
        </is>
      </c>
      <c r="C4" t="inlineStr">
        <is>
          <t>wild imaginative leap I think we can</t>
        </is>
      </c>
      <c r="D4">
        <f>HYPERLINK("https://www.youtube.com/watch?v=WRoraxSmT-M&amp;t=10s", "Go to time")</f>
        <v/>
      </c>
    </row>
    <row r="5">
      <c r="A5">
        <f>HYPERLINK("https://www.youtube.com/watch?v=MB-bnehyT10", "Video")</f>
        <v/>
      </c>
      <c r="B5" t="inlineStr">
        <is>
          <t>2:22</t>
        </is>
      </c>
      <c r="C5" t="inlineStr">
        <is>
          <t>invented but it made the leap from a</t>
        </is>
      </c>
      <c r="D5">
        <f>HYPERLINK("https://www.youtube.com/watch?v=MB-bnehyT10&amp;t=142s", "Go to time")</f>
        <v/>
      </c>
    </row>
    <row r="6">
      <c r="A6">
        <f>HYPERLINK("https://www.youtube.com/watch?v=6TnREP_nYrc", "Video")</f>
        <v/>
      </c>
      <c r="B6" t="inlineStr">
        <is>
          <t>2:53</t>
        </is>
      </c>
      <c r="C6" t="inlineStr">
        <is>
          <t>De Beauvoir would have seen Me Too
as a leap forward,</t>
        </is>
      </c>
      <c r="D6">
        <f>HYPERLINK("https://www.youtube.com/watch?v=6TnREP_nYrc&amp;t=173s", "Go to time")</f>
        <v/>
      </c>
    </row>
    <row r="7">
      <c r="A7">
        <f>HYPERLINK("https://www.youtube.com/watch?v=16AhQaStWxg", "Video")</f>
        <v/>
      </c>
      <c r="B7" t="inlineStr">
        <is>
          <t>0:49</t>
        </is>
      </c>
      <c r="C7" t="inlineStr">
        <is>
          <t>a giant leap for mankind and a decisive fact for the United States in the space</t>
        </is>
      </c>
      <c r="D7">
        <f>HYPERLINK("https://www.youtube.com/watch?v=16AhQaStWxg&amp;t=49s", "Go to time")</f>
        <v/>
      </c>
    </row>
    <row r="8">
      <c r="A8">
        <f>HYPERLINK("https://www.youtube.com/watch?v=GXPGCSS-wJI", "Video")</f>
        <v/>
      </c>
      <c r="B8" t="inlineStr">
        <is>
          <t>1:10</t>
        </is>
      </c>
      <c r="C8" t="inlineStr">
        <is>
          <t>closer to 60 not that it leaped up but</t>
        </is>
      </c>
      <c r="D8">
        <f>HYPERLINK("https://www.youtube.com/watch?v=GXPGCSS-wJI&amp;t=70s", "Go to time")</f>
        <v/>
      </c>
    </row>
    <row r="9">
      <c r="A9">
        <f>HYPERLINK("https://www.youtube.com/watch?v=8c-EWSmOgDc", "Video")</f>
        <v/>
      </c>
      <c r="B9" t="inlineStr">
        <is>
          <t>3:13</t>
        </is>
      </c>
      <c r="C9" t="inlineStr">
        <is>
          <t>So then the question is, is it possible to
make the next big leap to use epigenetics,</t>
        </is>
      </c>
      <c r="D9">
        <f>HYPERLINK("https://www.youtube.com/watch?v=8c-EWSmOgDc&amp;t=193s", "Go to time")</f>
        <v/>
      </c>
    </row>
    <row r="10">
      <c r="A10">
        <f>HYPERLINK("https://www.youtube.com/watch?v=_uNP0lvq3DY", "Video")</f>
        <v/>
      </c>
      <c r="B10" t="inlineStr">
        <is>
          <t>1:59</t>
        </is>
      </c>
      <c r="C10" t="inlineStr">
        <is>
          <t>And it leaps over all the boundaries of nationality,
of date, of period.</t>
        </is>
      </c>
      <c r="D10">
        <f>HYPERLINK("https://www.youtube.com/watch?v=_uNP0lvq3DY&amp;t=119s", "Go to time")</f>
        <v/>
      </c>
    </row>
    <row r="11">
      <c r="A11">
        <f>HYPERLINK("https://www.youtube.com/watch?v=_uNP0lvq3DY", "Video")</f>
        <v/>
      </c>
      <c r="B11" t="inlineStr">
        <is>
          <t>2:52</t>
        </is>
      </c>
      <c r="C11" t="inlineStr">
        <is>
          <t>And yet there is something about the way that
Bach formulates his music that leaps over</t>
        </is>
      </c>
      <c r="D11">
        <f>HYPERLINK("https://www.youtube.com/watch?v=_uNP0lvq3DY&amp;t=172s", "Go to time")</f>
        <v/>
      </c>
    </row>
    <row r="12">
      <c r="A12">
        <f>HYPERLINK("https://www.youtube.com/watch?v=7TXgPkHlvBk", "Video")</f>
        <v/>
      </c>
      <c r="B12" t="inlineStr">
        <is>
          <t>3:46</t>
        </is>
      </c>
      <c r="C12" t="inlineStr">
        <is>
          <t>But that doesn't allow us to make the leap</t>
        </is>
      </c>
      <c r="D12">
        <f>HYPERLINK("https://www.youtube.com/watch?v=7TXgPkHlvBk&amp;t=226s", "Go to time")</f>
        <v/>
      </c>
    </row>
    <row r="13">
      <c r="A13">
        <f>HYPERLINK("https://www.youtube.com/watch?v=F8AuGp99QSw", "Video")</f>
        <v/>
      </c>
      <c r="B13" t="inlineStr">
        <is>
          <t>3:27</t>
        </is>
      </c>
      <c r="C13" t="inlineStr">
        <is>
          <t>don't leap off the page and if it</t>
        </is>
      </c>
      <c r="D13">
        <f>HYPERLINK("https://www.youtube.com/watch?v=F8AuGp99QSw&amp;t=207s", "Go to time")</f>
        <v/>
      </c>
    </row>
    <row r="14">
      <c r="A14">
        <f>HYPERLINK("https://www.youtube.com/watch?v=F8AuGp99QSw", "Video")</f>
        <v/>
      </c>
      <c r="B14" t="inlineStr">
        <is>
          <t>3:28</t>
        </is>
      </c>
      <c r="C14" t="inlineStr">
        <is>
          <t>suddenly leaps off the page and happens</t>
        </is>
      </c>
      <c r="D14">
        <f>HYPERLINK("https://www.youtube.com/watch?v=F8AuGp99QSw&amp;t=208s", "Go to time")</f>
        <v/>
      </c>
    </row>
    <row r="15">
      <c r="A15">
        <f>HYPERLINK("https://www.youtube.com/watch?v=lZqhSCu0Vbk", "Video")</f>
        <v/>
      </c>
      <c r="B15" t="inlineStr">
        <is>
          <t>6:35</t>
        </is>
      </c>
      <c r="C15" t="inlineStr">
        <is>
          <t>same leap with respect to other animals</t>
        </is>
      </c>
      <c r="D15">
        <f>HYPERLINK("https://www.youtube.com/watch?v=lZqhSCu0Vbk&amp;t=395s", "Go to time")</f>
        <v/>
      </c>
    </row>
    <row r="16">
      <c r="A16">
        <f>HYPERLINK("https://www.youtube.com/watch?v=lZqhSCu0Vbk", "Video")</f>
        <v/>
      </c>
      <c r="B16" t="inlineStr">
        <is>
          <t>6:37</t>
        </is>
      </c>
      <c r="C16" t="inlineStr">
        <is>
          <t>it's not such a big leap for me to</t>
        </is>
      </c>
      <c r="D16">
        <f>HYPERLINK("https://www.youtube.com/watch?v=lZqhSCu0Vbk&amp;t=397s", "Go to time")</f>
        <v/>
      </c>
    </row>
    <row r="17">
      <c r="A17">
        <f>HYPERLINK("https://www.youtube.com/watch?v=MYrDlJjIUuo", "Video")</f>
        <v/>
      </c>
      <c r="B17" t="inlineStr">
        <is>
          <t>5:23</t>
        </is>
      </c>
      <c r="C17" t="inlineStr">
        <is>
          <t>but then Darwin took a leap, and he said,</t>
        </is>
      </c>
      <c r="D17">
        <f>HYPERLINK("https://www.youtube.com/watch?v=MYrDlJjIUuo&amp;t=323s", "Go to time")</f>
        <v/>
      </c>
    </row>
    <row r="18">
      <c r="A18">
        <f>HYPERLINK("https://www.youtube.com/watch?v=QBA98jHWhoU", "Video")</f>
        <v/>
      </c>
      <c r="B18" t="inlineStr">
        <is>
          <t>83:41</t>
        </is>
      </c>
      <c r="C18" t="inlineStr">
        <is>
          <t>And I think when we
automatically make that leap of,</t>
        </is>
      </c>
      <c r="D18">
        <f>HYPERLINK("https://www.youtube.com/watch?v=QBA98jHWhoU&amp;t=5021s", "Go to time")</f>
        <v/>
      </c>
    </row>
    <row r="19">
      <c r="A19">
        <f>HYPERLINK("https://www.youtube.com/watch?v=FliRaRxPrQM", "Video")</f>
        <v/>
      </c>
      <c r="B19" t="inlineStr">
        <is>
          <t>0:47</t>
        </is>
      </c>
      <c r="C19" t="inlineStr">
        <is>
          <t>I leapt to his side and helped him stand</t>
        </is>
      </c>
      <c r="D19">
        <f>HYPERLINK("https://www.youtube.com/watch?v=FliRaRxPrQM&amp;t=47s", "Go to time")</f>
        <v/>
      </c>
    </row>
    <row r="20">
      <c r="A20">
        <f>HYPERLINK("https://www.youtube.com/watch?v=TUTLJ9i-E2w", "Video")</f>
        <v/>
      </c>
      <c r="B20" t="inlineStr">
        <is>
          <t>2:39</t>
        </is>
      </c>
      <c r="C20" t="inlineStr">
        <is>
          <t>although we have made enormous Leaps and</t>
        </is>
      </c>
      <c r="D20">
        <f>HYPERLINK("https://www.youtube.com/watch?v=TUTLJ9i-E2w&amp;t=159s", "Go to time")</f>
        <v/>
      </c>
    </row>
    <row r="21">
      <c r="A21">
        <f>HYPERLINK("https://www.youtube.com/watch?v=nuRNmPpBAuI", "Video")</f>
        <v/>
      </c>
      <c r="B21" t="inlineStr">
        <is>
          <t>4:47</t>
        </is>
      </c>
      <c r="C21" t="inlineStr">
        <is>
          <t>leap over the wall as we say uh in order</t>
        </is>
      </c>
      <c r="D21">
        <f>HYPERLINK("https://www.youtube.com/watch?v=nuRNmPpBAuI&amp;t=287s", "Go to time")</f>
        <v/>
      </c>
    </row>
    <row r="22">
      <c r="A22">
        <f>HYPERLINK("https://www.youtube.com/watch?v=bwizqCZpSaA", "Video")</f>
        <v/>
      </c>
      <c r="B22" t="inlineStr">
        <is>
          <t>1:19</t>
        </is>
      </c>
      <c r="C22" t="inlineStr">
        <is>
          <t>I made the leap and left.</t>
        </is>
      </c>
      <c r="D22">
        <f>HYPERLINK("https://www.youtube.com/watch?v=bwizqCZpSaA&amp;t=79s", "Go to time")</f>
        <v/>
      </c>
    </row>
    <row r="23">
      <c r="A23">
        <f>HYPERLINK("https://www.youtube.com/watch?v=zgZMyY27tfg", "Video")</f>
        <v/>
      </c>
      <c r="B23" t="inlineStr">
        <is>
          <t>3:05</t>
        </is>
      </c>
      <c r="C23" t="inlineStr">
        <is>
          <t>to sort of leap beyond the current</t>
        </is>
      </c>
      <c r="D23">
        <f>HYPERLINK("https://www.youtube.com/watch?v=zgZMyY27tfg&amp;t=185s", "Go to time")</f>
        <v/>
      </c>
    </row>
    <row r="24">
      <c r="A24">
        <f>HYPERLINK("https://www.youtube.com/watch?v=zgZMyY27tfg", "Video")</f>
        <v/>
      </c>
      <c r="B24" t="inlineStr">
        <is>
          <t>5:14</t>
        </is>
      </c>
      <c r="C24" t="inlineStr">
        <is>
          <t>leaps forward that we need we all want</t>
        </is>
      </c>
      <c r="D24">
        <f>HYPERLINK("https://www.youtube.com/watch?v=zgZMyY27tfg&amp;t=314s", "Go to time")</f>
        <v/>
      </c>
    </row>
    <row r="25">
      <c r="A25">
        <f>HYPERLINK("https://www.youtube.com/watch?v=zgZMyY27tfg", "Video")</f>
        <v/>
      </c>
      <c r="B25" t="inlineStr">
        <is>
          <t>6:03</t>
        </is>
      </c>
      <c r="C25" t="inlineStr">
        <is>
          <t>leaps I think that all of us especially</t>
        </is>
      </c>
      <c r="D25">
        <f>HYPERLINK("https://www.youtube.com/watch?v=zgZMyY27tfg&amp;t=363s", "Go to time")</f>
        <v/>
      </c>
    </row>
    <row r="26">
      <c r="A26">
        <f>HYPERLINK("https://www.youtube.com/watch?v=zgZMyY27tfg", "Video")</f>
        <v/>
      </c>
      <c r="B26" t="inlineStr">
        <is>
          <t>6:12</t>
        </is>
      </c>
      <c r="C26" t="inlineStr">
        <is>
          <t>great leaps and we've seen leaps in our</t>
        </is>
      </c>
      <c r="D26">
        <f>HYPERLINK("https://www.youtube.com/watch?v=zgZMyY27tfg&amp;t=372s", "Go to time")</f>
        <v/>
      </c>
    </row>
    <row r="27">
      <c r="A27">
        <f>HYPERLINK("https://www.youtube.com/watch?v=H5Q_-gIZIps", "Video")</f>
        <v/>
      </c>
      <c r="B27" t="inlineStr">
        <is>
          <t>0:55</t>
        </is>
      </c>
      <c r="C27" t="inlineStr">
        <is>
          <t>and my latest book is
called "The Leap to Leader:</t>
        </is>
      </c>
      <c r="D27">
        <f>HYPERLINK("https://www.youtube.com/watch?v=H5Q_-gIZIps&amp;t=55s", "Go to time")</f>
        <v/>
      </c>
    </row>
    <row r="28">
      <c r="A28">
        <f>HYPERLINK("https://www.youtube.com/watch?v=kO41iURud9c", "Video")</f>
        <v/>
      </c>
      <c r="B28" t="inlineStr">
        <is>
          <t>5:05</t>
        </is>
      </c>
      <c r="C28" t="inlineStr">
        <is>
          <t>that it was essentially a leap of genius,</t>
        </is>
      </c>
      <c r="D28">
        <f>HYPERLINK("https://www.youtube.com/watch?v=kO41iURud9c&amp;t=305s", "Go to time")</f>
        <v/>
      </c>
    </row>
    <row r="29">
      <c r="A29">
        <f>HYPERLINK("https://www.youtube.com/watch?v=kO41iURud9c", "Video")</f>
        <v/>
      </c>
      <c r="B29" t="inlineStr">
        <is>
          <t>5:43</t>
        </is>
      </c>
      <c r="C29" t="inlineStr">
        <is>
          <t>And so that was a huge leap.</t>
        </is>
      </c>
      <c r="D29">
        <f>HYPERLINK("https://www.youtube.com/watch?v=kO41iURud9c&amp;t=343s", "Go to time")</f>
        <v/>
      </c>
    </row>
    <row r="30">
      <c r="A30">
        <f>HYPERLINK("https://www.youtube.com/watch?v=VYsw3rmXniQ", "Video")</f>
        <v/>
      </c>
      <c r="B30" t="inlineStr">
        <is>
          <t>0:49</t>
        </is>
      </c>
      <c r="C30" t="inlineStr">
        <is>
          <t>Henry V and how great his leap has been</t>
        </is>
      </c>
      <c r="D30">
        <f>HYPERLINK("https://www.youtube.com/watch?v=VYsw3rmXniQ&amp;t=49s", "Go to time")</f>
        <v/>
      </c>
    </row>
    <row r="31">
      <c r="A31">
        <f>HYPERLINK("https://www.youtube.com/watch?v=VFQV_jleT4s", "Video")</f>
        <v/>
      </c>
      <c r="B31" t="inlineStr">
        <is>
          <t>1:14</t>
        </is>
      </c>
      <c r="C31" t="inlineStr">
        <is>
          <t>has grown by immense Leaps and Bounds</t>
        </is>
      </c>
      <c r="D31">
        <f>HYPERLINK("https://www.youtube.com/watch?v=VFQV_jleT4s&amp;t=74s", "Go to time")</f>
        <v/>
      </c>
    </row>
    <row r="32">
      <c r="A32">
        <f>HYPERLINK("https://www.youtube.com/watch?v=WlKyh3wBrJ8", "Video")</f>
        <v/>
      </c>
      <c r="B32" t="inlineStr">
        <is>
          <t>4:32</t>
        </is>
      </c>
      <c r="C32" t="inlineStr">
        <is>
          <t>have leap</t>
        </is>
      </c>
      <c r="D32">
        <f>HYPERLINK("https://www.youtube.com/watch?v=WlKyh3wBrJ8&amp;t=272s", "Go to time")</f>
        <v/>
      </c>
    </row>
    <row r="33">
      <c r="A33">
        <f>HYPERLINK("https://www.youtube.com/watch?v=WlKyh3wBrJ8", "Video")</f>
        <v/>
      </c>
      <c r="B33" t="inlineStr">
        <is>
          <t>4:33</t>
        </is>
      </c>
      <c r="C33" t="inlineStr">
        <is>
          <t>thog as those countries have leap</t>
        </is>
      </c>
      <c r="D33">
        <f>HYPERLINK("https://www.youtube.com/watch?v=WlKyh3wBrJ8&amp;t=273s", "Go to time")</f>
        <v/>
      </c>
    </row>
    <row r="34">
      <c r="A34">
        <f>HYPERLINK("https://www.youtube.com/watch?v=vKLdhAUo0oQ", "Video")</f>
        <v/>
      </c>
      <c r="B34" t="inlineStr">
        <is>
          <t>0:10</t>
        </is>
      </c>
      <c r="C34" t="inlineStr">
        <is>
          <t>so LeapFrog is the world's first fund</t>
        </is>
      </c>
      <c r="D34">
        <f>HYPERLINK("https://www.youtube.com/watch?v=vKLdhAUo0oQ&amp;t=10s", "Go to time")</f>
        <v/>
      </c>
    </row>
    <row r="35">
      <c r="A35">
        <f>HYPERLINK("https://www.youtube.com/watch?v=vKLdhAUo0oQ", "Video")</f>
        <v/>
      </c>
      <c r="B35" t="inlineStr">
        <is>
          <t>1:48</t>
        </is>
      </c>
      <c r="C35" t="inlineStr">
        <is>
          <t>LeapFrog do is invest in exciting</t>
        </is>
      </c>
      <c r="D35">
        <f>HYPERLINK("https://www.youtube.com/watch?v=vKLdhAUo0oQ&amp;t=108s", "Go to time")</f>
        <v/>
      </c>
    </row>
    <row r="36">
      <c r="A36">
        <f>HYPERLINK("https://www.youtube.com/watch?v=vKLdhAUo0oQ", "Video")</f>
        <v/>
      </c>
      <c r="B36" t="inlineStr">
        <is>
          <t>2:57</t>
        </is>
      </c>
      <c r="C36" t="inlineStr">
        <is>
          <t>and what LeapFrog does is it puts these</t>
        </is>
      </c>
      <c r="D36">
        <f>HYPERLINK("https://www.youtube.com/watch?v=vKLdhAUo0oQ&amp;t=177s", "Go to time")</f>
        <v/>
      </c>
    </row>
    <row r="37">
      <c r="A37">
        <f>HYPERLINK("https://www.youtube.com/watch?v=vKLdhAUo0oQ", "Video")</f>
        <v/>
      </c>
      <c r="B37" t="inlineStr">
        <is>
          <t>3:47</t>
        </is>
      </c>
      <c r="C37" t="inlineStr">
        <is>
          <t>passionate about Leap Frog and why</t>
        </is>
      </c>
      <c r="D37">
        <f>HYPERLINK("https://www.youtube.com/watch?v=vKLdhAUo0oQ&amp;t=227s", "Go to time")</f>
        <v/>
      </c>
    </row>
    <row r="38">
      <c r="A38">
        <f>HYPERLINK("https://www.youtube.com/watch?v=vKLdhAUo0oQ", "Video")</f>
        <v/>
      </c>
      <c r="B38" t="inlineStr">
        <is>
          <t>5:31</t>
        </is>
      </c>
      <c r="C38" t="inlineStr">
        <is>
          <t>there are a thousand leap frogs that</t>
        </is>
      </c>
      <c r="D38">
        <f>HYPERLINK("https://www.youtube.com/watch?v=vKLdhAUo0oQ&amp;t=331s", "Go to time")</f>
        <v/>
      </c>
    </row>
    <row r="39">
      <c r="A39">
        <f>HYPERLINK("https://www.youtube.com/watch?v=vKLdhAUo0oQ", "Video")</f>
        <v/>
      </c>
      <c r="B39" t="inlineStr">
        <is>
          <t>6:16</t>
        </is>
      </c>
      <c r="C39" t="inlineStr">
        <is>
          <t>and Leap Frog hopes to lead that</t>
        </is>
      </c>
      <c r="D39">
        <f>HYPERLINK("https://www.youtube.com/watch?v=vKLdhAUo0oQ&amp;t=376s", "Go to time")</f>
        <v/>
      </c>
    </row>
    <row r="40">
      <c r="A40">
        <f>HYPERLINK("https://www.youtube.com/watch?v=k0mw7Vp0tYI", "Video")</f>
        <v/>
      </c>
      <c r="B40" t="inlineStr">
        <is>
          <t>6:26</t>
        </is>
      </c>
      <c r="C40" t="inlineStr">
        <is>
          <t>so, you know, discuss among yourselves -- has
there been a quantum leap in human friendliness</t>
        </is>
      </c>
      <c r="D40">
        <f>HYPERLINK("https://www.youtube.com/watch?v=k0mw7Vp0tYI&amp;t=386s", "Go to time")</f>
        <v/>
      </c>
    </row>
    <row r="41">
      <c r="A41">
        <f>HYPERLINK("https://www.youtube.com/watch?v=Qr5yweBE-8w", "Video")</f>
        <v/>
      </c>
      <c r="B41" t="inlineStr">
        <is>
          <t>0:56</t>
        </is>
      </c>
      <c r="C41" t="inlineStr">
        <is>
          <t>antecedent whatsoever she leaped up from</t>
        </is>
      </c>
      <c r="D41">
        <f>HYPERLINK("https://www.youtube.com/watch?v=Qr5yweBE-8w&amp;t=56s", "Go to time")</f>
        <v/>
      </c>
    </row>
    <row r="42">
      <c r="A42">
        <f>HYPERLINK("https://www.youtube.com/watch?v=mNkqWYmOYn4", "Video")</f>
        <v/>
      </c>
      <c r="B42" t="inlineStr">
        <is>
          <t>0:33</t>
        </is>
      </c>
      <c r="C42" t="inlineStr">
        <is>
          <t>starvation and the Great Leap Forward in</t>
        </is>
      </c>
      <c r="D42">
        <f>HYPERLINK("https://www.youtube.com/watch?v=mNkqWYmOYn4&amp;t=33s", "Go to time")</f>
        <v/>
      </c>
    </row>
    <row r="43">
      <c r="A43">
        <f>HYPERLINK("https://www.youtube.com/watch?v=mNkqWYmOYn4", "Video")</f>
        <v/>
      </c>
      <c r="B43" t="inlineStr">
        <is>
          <t>3:04</t>
        </is>
      </c>
      <c r="C43" t="inlineStr">
        <is>
          <t>then there was a Great Leap Forward and</t>
        </is>
      </c>
      <c r="D43">
        <f>HYPERLINK("https://www.youtube.com/watch?v=mNkqWYmOYn4&amp;t=184s", "Go to time")</f>
        <v/>
      </c>
    </row>
    <row r="44">
      <c r="A44">
        <f>HYPERLINK("https://www.youtube.com/watch?v=V-lLwQ_F8ko", "Video")</f>
        <v/>
      </c>
      <c r="B44" t="inlineStr">
        <is>
          <t>3:56</t>
        </is>
      </c>
      <c r="C44" t="inlineStr">
        <is>
          <t>made this leap to further moral horizons.</t>
        </is>
      </c>
      <c r="D44">
        <f>HYPERLINK("https://www.youtube.com/watch?v=V-lLwQ_F8ko&amp;t=236s", "Go to time")</f>
        <v/>
      </c>
    </row>
    <row r="45">
      <c r="A45">
        <f>HYPERLINK("https://www.youtube.com/watch?v=8tMPtlMwZz4", "Video")</f>
        <v/>
      </c>
      <c r="B45" t="inlineStr">
        <is>
          <t>3:58</t>
        </is>
      </c>
      <c r="C45" t="inlineStr">
        <is>
          <t>really quick and Leap Frog the prior</t>
        </is>
      </c>
      <c r="D45">
        <f>HYPERLINK("https://www.youtube.com/watch?v=8tMPtlMwZz4&amp;t=238s", "Go to time")</f>
        <v/>
      </c>
    </row>
    <row r="46">
      <c r="A46">
        <f>HYPERLINK("https://www.youtube.com/watch?v=A_9wSDlmSmg", "Video")</f>
        <v/>
      </c>
      <c r="B46" t="inlineStr">
        <is>
          <t>4:31</t>
        </is>
      </c>
      <c r="C46" t="inlineStr">
        <is>
          <t>think it's not a great leap to uh see</t>
        </is>
      </c>
      <c r="D46">
        <f>HYPERLINK("https://www.youtube.com/watch?v=A_9wSDlmSmg&amp;t=271s", "Go to time")</f>
        <v/>
      </c>
    </row>
    <row r="47">
      <c r="A47">
        <f>HYPERLINK("https://www.youtube.com/watch?v=T2FsnPzgZJw", "Video")</f>
        <v/>
      </c>
      <c r="B47" t="inlineStr">
        <is>
          <t>4:51</t>
        </is>
      </c>
      <c r="C47" t="inlineStr">
        <is>
          <t>to LEAP about I am not that person</t>
        </is>
      </c>
      <c r="D47">
        <f>HYPERLINK("https://www.youtube.com/watch?v=T2FsnPzgZJw&amp;t=291s", "Go to time")</f>
        <v/>
      </c>
    </row>
    <row r="48">
      <c r="A48">
        <f>HYPERLINK("https://www.youtube.com/watch?v=-Gq-5qNekdo", "Video")</f>
        <v/>
      </c>
      <c r="B48" t="inlineStr">
        <is>
          <t>2:12</t>
        </is>
      </c>
      <c r="C48" t="inlineStr">
        <is>
          <t>from physics to biology in one leap.</t>
        </is>
      </c>
      <c r="D48">
        <f>HYPERLINK("https://www.youtube.com/watch?v=-Gq-5qNekdo&amp;t=132s", "Go to time")</f>
        <v/>
      </c>
    </row>
    <row r="49">
      <c r="A49">
        <f>HYPERLINK("https://www.youtube.com/watch?v=xGApBj-OIn4", "Video")</f>
        <v/>
      </c>
      <c r="B49" t="inlineStr">
        <is>
          <t>0:50</t>
        </is>
      </c>
      <c r="C49" t="inlineStr">
        <is>
          <t>taking great leaps forward you know when</t>
        </is>
      </c>
      <c r="D49">
        <f>HYPERLINK("https://www.youtube.com/watch?v=xGApBj-OIn4&amp;t=50s", "Go to time")</f>
        <v/>
      </c>
    </row>
    <row r="50">
      <c r="A50">
        <f>HYPERLINK("https://www.youtube.com/watch?v=xGApBj-OIn4", "Video")</f>
        <v/>
      </c>
      <c r="B50" t="inlineStr">
        <is>
          <t>0:54</t>
        </is>
      </c>
      <c r="C50" t="inlineStr">
        <is>
          <t>leaps forward into higher potentials</t>
        </is>
      </c>
      <c r="D50">
        <f>HYPERLINK("https://www.youtube.com/watch?v=xGApBj-OIn4&amp;t=54s", "Go to time")</f>
        <v/>
      </c>
    </row>
    <row r="51">
      <c r="A51">
        <f>HYPERLINK("https://www.youtube.com/watch?v=6PIgW7kkGik", "Video")</f>
        <v/>
      </c>
      <c r="B51" t="inlineStr">
        <is>
          <t>3:14</t>
        </is>
      </c>
      <c r="C51" t="inlineStr">
        <is>
          <t>You were mesmerized, the person writing, but
you're kind of making a little bit of a leap</t>
        </is>
      </c>
      <c r="D51">
        <f>HYPERLINK("https://www.youtube.com/watch?v=6PIgW7kkGik&amp;t=194s", "Go to time")</f>
        <v/>
      </c>
    </row>
    <row r="52">
      <c r="A52">
        <f>HYPERLINK("https://www.youtube.com/watch?v=sQcGbD220p0", "Video")</f>
        <v/>
      </c>
      <c r="B52" t="inlineStr">
        <is>
          <t>3:23</t>
        </is>
      </c>
      <c r="C52" t="inlineStr">
        <is>
          <t>leap of faith to try something like</t>
        </is>
      </c>
      <c r="D52">
        <f>HYPERLINK("https://www.youtube.com/watch?v=sQcGbD220p0&amp;t=203s", "Go to time")</f>
        <v/>
      </c>
    </row>
    <row r="53">
      <c r="A53">
        <f>HYPERLINK("https://www.youtube.com/watch?v=MA8dK_QYM6g", "Video")</f>
        <v/>
      </c>
      <c r="B53" t="inlineStr">
        <is>
          <t>0:53</t>
        </is>
      </c>
      <c r="C53" t="inlineStr">
        <is>
          <t>We often think that the most creative people
are the ones who leap straight to the right</t>
        </is>
      </c>
      <c r="D53">
        <f>HYPERLINK("https://www.youtube.com/watch?v=MA8dK_QYM6g&amp;t=53s", "Go to time")</f>
        <v/>
      </c>
    </row>
    <row r="54">
      <c r="A54">
        <f>HYPERLINK("https://www.youtube.com/watch?v=hjDcuWTu5qs", "Video")</f>
        <v/>
      </c>
      <c r="B54" t="inlineStr">
        <is>
          <t>2:49</t>
        </is>
      </c>
      <c r="C54" t="inlineStr">
        <is>
          <t>The technology for exploring that, which is
making leaps and bounds, has come through</t>
        </is>
      </c>
      <c r="D54">
        <f>HYPERLINK("https://www.youtube.com/watch?v=hjDcuWTu5qs&amp;t=169s", "Go to time")</f>
        <v/>
      </c>
    </row>
    <row r="55">
      <c r="A55">
        <f>HYPERLINK("https://www.youtube.com/watch?v=veOdmJY-0DQ", "Video")</f>
        <v/>
      </c>
      <c r="B55" t="inlineStr">
        <is>
          <t>1:12</t>
        </is>
      </c>
      <c r="C55" t="inlineStr">
        <is>
          <t>an enormous leap of faith now the fact</t>
        </is>
      </c>
      <c r="D55">
        <f>HYPERLINK("https://www.youtube.com/watch?v=veOdmJY-0DQ&amp;t=72s", "Go to time")</f>
        <v/>
      </c>
    </row>
    <row r="56">
      <c r="A56">
        <f>HYPERLINK("https://www.youtube.com/watch?v=qhGL4APNou4", "Video")</f>
        <v/>
      </c>
      <c r="B56" t="inlineStr">
        <is>
          <t>4:01</t>
        </is>
      </c>
      <c r="C56" t="inlineStr">
        <is>
          <t>that that's actually a hard leap for a</t>
        </is>
      </c>
      <c r="D56">
        <f>HYPERLINK("https://www.youtube.com/watch?v=qhGL4APNou4&amp;t=241s", "Go to time")</f>
        <v/>
      </c>
    </row>
    <row r="57">
      <c r="A57">
        <f>HYPERLINK("https://www.youtube.com/watch?v=n3jY3WT6b_k", "Video")</f>
        <v/>
      </c>
      <c r="B57" t="inlineStr">
        <is>
          <t>2:22</t>
        </is>
      </c>
      <c r="C57" t="inlineStr">
        <is>
          <t>leap to the next level would actually be</t>
        </is>
      </c>
      <c r="D57">
        <f>HYPERLINK("https://www.youtube.com/watch?v=n3jY3WT6b_k&amp;t=142s", "Go to time")</f>
        <v/>
      </c>
    </row>
    <row r="58">
      <c r="A58">
        <f>HYPERLINK("https://www.youtube.com/watch?v=mR9RdE5fNGY", "Video")</f>
        <v/>
      </c>
      <c r="B58" t="inlineStr">
        <is>
          <t>1:42</t>
        </is>
      </c>
      <c r="C58" t="inlineStr">
        <is>
          <t>original uh that original leap from</t>
        </is>
      </c>
      <c r="D58">
        <f>HYPERLINK("https://www.youtube.com/watch?v=mR9RdE5fNGY&amp;t=102s", "Go to time")</f>
        <v/>
      </c>
    </row>
    <row r="59">
      <c r="A59">
        <f>HYPERLINK("https://www.youtube.com/watch?v=5irYVz1lV4U", "Video")</f>
        <v/>
      </c>
      <c r="B59" t="inlineStr">
        <is>
          <t>4:15</t>
        </is>
      </c>
      <c r="C59" t="inlineStr">
        <is>
          <t>from Stags Leap but I could tell the two</t>
        </is>
      </c>
      <c r="D59">
        <f>HYPERLINK("https://www.youtube.com/watch?v=5irYVz1lV4U&amp;t=255s", "Go to time")</f>
        <v/>
      </c>
    </row>
    <row r="60">
      <c r="A60">
        <f>HYPERLINK("https://www.youtube.com/watch?v=1nlJq4QVUlM", "Video")</f>
        <v/>
      </c>
      <c r="B60" t="inlineStr">
        <is>
          <t>3:09</t>
        </is>
      </c>
      <c r="C60" t="inlineStr">
        <is>
          <t>astonishing leap in research</t>
        </is>
      </c>
      <c r="D60">
        <f>HYPERLINK("https://www.youtube.com/watch?v=1nlJq4QVUlM&amp;t=189s", "Go to time")</f>
        <v/>
      </c>
    </row>
    <row r="61">
      <c r="A61">
        <f>HYPERLINK("https://www.youtube.com/watch?v=pyQWaR2Xcfg", "Video")</f>
        <v/>
      </c>
      <c r="B61" t="inlineStr">
        <is>
          <t>3:01</t>
        </is>
      </c>
      <c r="C61" t="inlineStr">
        <is>
          <t>And I think when we
automatically make that leap of,</t>
        </is>
      </c>
      <c r="D61">
        <f>HYPERLINK("https://www.youtube.com/watch?v=pyQWaR2Xcfg&amp;t=181s", "Go to time")</f>
        <v/>
      </c>
    </row>
    <row r="62">
      <c r="A62">
        <f>HYPERLINK("https://www.youtube.com/watch?v=JQe4xCF2WmA", "Video")</f>
        <v/>
      </c>
      <c r="B62" t="inlineStr">
        <is>
          <t>3:16</t>
        </is>
      </c>
      <c r="C62" t="inlineStr">
        <is>
          <t>people against sort of Leaping off a</t>
        </is>
      </c>
      <c r="D62">
        <f>HYPERLINK("https://www.youtube.com/watch?v=JQe4xCF2WmA&amp;t=196s", "Go to time")</f>
        <v/>
      </c>
    </row>
    <row r="63">
      <c r="A63">
        <f>HYPERLINK("https://www.youtube.com/watch?v=lAdA3HYVxoM", "Video")</f>
        <v/>
      </c>
      <c r="B63" t="inlineStr">
        <is>
          <t>0:43</t>
        </is>
      </c>
      <c r="C63" t="inlineStr">
        <is>
          <t>one giant leap for mankind.'</t>
        </is>
      </c>
      <c r="D63">
        <f>HYPERLINK("https://www.youtube.com/watch?v=lAdA3HYVxoM&amp;t=43s", "Go to time")</f>
        <v/>
      </c>
    </row>
    <row r="64">
      <c r="A64">
        <f>HYPERLINK("https://www.youtube.com/watch?v=LR8fQiskYII", "Video")</f>
        <v/>
      </c>
      <c r="B64" t="inlineStr">
        <is>
          <t>5:27</t>
        </is>
      </c>
      <c r="C64" t="inlineStr">
        <is>
          <t>been redesigning it lately to leapfrog all
the other languages.</t>
        </is>
      </c>
      <c r="D64">
        <f>HYPERLINK("https://www.youtube.com/watch?v=LR8fQiskYII&amp;t=327s", "Go to time")</f>
        <v/>
      </c>
    </row>
    <row r="65">
      <c r="A65">
        <f>HYPERLINK("https://www.youtube.com/watch?v=GDAzsZLvfPw", "Video")</f>
        <v/>
      </c>
      <c r="B65" t="inlineStr">
        <is>
          <t>3:02</t>
        </is>
      </c>
      <c r="C65" t="inlineStr">
        <is>
          <t>just assume that your first decision might not be 
the most informed one. Don’t leap to conclusions,</t>
        </is>
      </c>
      <c r="D65">
        <f>HYPERLINK("https://www.youtube.com/watch?v=GDAzsZLvfPw&amp;t=182s", "Go to time")</f>
        <v/>
      </c>
    </row>
    <row r="66">
      <c r="A66">
        <f>HYPERLINK("https://www.youtube.com/watch?v=0iTq0FLDII4", "Video")</f>
        <v/>
      </c>
      <c r="B66" t="inlineStr">
        <is>
          <t>3:54</t>
        </is>
      </c>
      <c r="C66" t="inlineStr">
        <is>
          <t>What kind of qualitative leap can we make
with another quantitative increase?</t>
        </is>
      </c>
      <c r="D66">
        <f>HYPERLINK("https://www.youtube.com/watch?v=0iTq0FLDII4&amp;t=234s", "Go to time")</f>
        <v/>
      </c>
    </row>
    <row r="67">
      <c r="A67">
        <f>HYPERLINK("https://www.youtube.com/watch?v=Dh1j7KwfN5U", "Video")</f>
        <v/>
      </c>
      <c r="B67" t="inlineStr">
        <is>
          <t>0:17</t>
        </is>
      </c>
      <c r="C67" t="inlineStr">
        <is>
          <t>cultural Evolution uh as a leap from</t>
        </is>
      </c>
      <c r="D67">
        <f>HYPERLINK("https://www.youtube.com/watch?v=Dh1j7KwfN5U&amp;t=17s", "Go to time")</f>
        <v/>
      </c>
    </row>
    <row r="68">
      <c r="A68">
        <f>HYPERLINK("https://www.youtube.com/watch?v=Dh1j7KwfN5U", "Video")</f>
        <v/>
      </c>
      <c r="B68" t="inlineStr">
        <is>
          <t>0:47</t>
        </is>
      </c>
      <c r="C68" t="inlineStr">
        <is>
          <t>take the leap from uh egocentric to</t>
        </is>
      </c>
      <c r="D68">
        <f>HYPERLINK("https://www.youtube.com/watch?v=Dh1j7KwfN5U&amp;t=47s", "Go to time")</f>
        <v/>
      </c>
    </row>
    <row r="69">
      <c r="A69">
        <f>HYPERLINK("https://www.youtube.com/watch?v=Dh1j7KwfN5U", "Video")</f>
        <v/>
      </c>
      <c r="B69" t="inlineStr">
        <is>
          <t>0:53</t>
        </is>
      </c>
      <c r="C69" t="inlineStr">
        <is>
          <t>there's a leap to there there's a leap</t>
        </is>
      </c>
      <c r="D69">
        <f>HYPERLINK("https://www.youtube.com/watch?v=Dh1j7KwfN5U&amp;t=53s", "Go to time")</f>
        <v/>
      </c>
    </row>
    <row r="70">
      <c r="A70">
        <f>HYPERLINK("https://www.youtube.com/watch?v=Dh1j7KwfN5U", "Video")</f>
        <v/>
      </c>
      <c r="B70" t="inlineStr">
        <is>
          <t>1:07</t>
        </is>
      </c>
      <c r="C70" t="inlineStr">
        <is>
          <t>sense of being connected suddenly leaps</t>
        </is>
      </c>
      <c r="D70">
        <f>HYPERLINK("https://www.youtube.com/watch?v=Dh1j7KwfN5U&amp;t=67s", "Go to time")</f>
        <v/>
      </c>
    </row>
    <row r="71">
      <c r="A71">
        <f>HYPERLINK("https://www.youtube.com/watch?v=Dh1j7KwfN5U", "Video")</f>
        <v/>
      </c>
      <c r="B71" t="inlineStr">
        <is>
          <t>2:10</t>
        </is>
      </c>
      <c r="C71" t="inlineStr">
        <is>
          <t>happen is this is this leap from</t>
        </is>
      </c>
      <c r="D71">
        <f>HYPERLINK("https://www.youtube.com/watch?v=Dh1j7KwfN5U&amp;t=130s", "Go to time")</f>
        <v/>
      </c>
    </row>
    <row r="72">
      <c r="A72">
        <f>HYPERLINK("https://www.youtube.com/watch?v=Dh1j7KwfN5U", "Video")</f>
        <v/>
      </c>
      <c r="B72" t="inlineStr">
        <is>
          <t>2:15</t>
        </is>
      </c>
      <c r="C72" t="inlineStr">
        <is>
          <t>predicament we're in is a leap from</t>
        </is>
      </c>
      <c r="D72">
        <f>HYPERLINK("https://www.youtube.com/watch?v=Dh1j7KwfN5U&amp;t=135s", "Go to time")</f>
        <v/>
      </c>
    </row>
    <row r="73">
      <c r="A73">
        <f>HYPERLINK("https://www.youtube.com/watch?v=Dh1j7KwfN5U", "Video")</f>
        <v/>
      </c>
      <c r="B73" t="inlineStr">
        <is>
          <t>2:32</t>
        </is>
      </c>
      <c r="C73" t="inlineStr">
        <is>
          <t>leap there there is another there's a</t>
        </is>
      </c>
      <c r="D73">
        <f>HYPERLINK("https://www.youtube.com/watch?v=Dh1j7KwfN5U&amp;t=152s", "Go to time")</f>
        <v/>
      </c>
    </row>
    <row r="74">
      <c r="A74">
        <f>HYPERLINK("https://www.youtube.com/watch?v=Dh1j7KwfN5U", "Video")</f>
        <v/>
      </c>
      <c r="B74" t="inlineStr">
        <is>
          <t>2:33</t>
        </is>
      </c>
      <c r="C74" t="inlineStr">
        <is>
          <t>leap from World Centric to cosmocentric</t>
        </is>
      </c>
      <c r="D74">
        <f>HYPERLINK("https://www.youtube.com/watch?v=Dh1j7KwfN5U&amp;t=153s", "Go to time")</f>
        <v/>
      </c>
    </row>
    <row r="75">
      <c r="A75">
        <f>HYPERLINK("https://www.youtube.com/watch?v=Dh1j7KwfN5U", "Video")</f>
        <v/>
      </c>
      <c r="B75" t="inlineStr">
        <is>
          <t>3:29</t>
        </is>
      </c>
      <c r="C75" t="inlineStr">
        <is>
          <t>kind of leap now I think uh for several</t>
        </is>
      </c>
      <c r="D75">
        <f>HYPERLINK("https://www.youtube.com/watch?v=Dh1j7KwfN5U&amp;t=209s", "Go to time")</f>
        <v/>
      </c>
    </row>
    <row r="76">
      <c r="A76">
        <f>HYPERLINK("https://www.youtube.com/watch?v=Dh1j7KwfN5U", "Video")</f>
        <v/>
      </c>
      <c r="B76" t="inlineStr">
        <is>
          <t>3:59</t>
        </is>
      </c>
      <c r="C76" t="inlineStr">
        <is>
          <t>the leap in our in our capacity to</t>
        </is>
      </c>
      <c r="D76">
        <f>HYPERLINK("https://www.youtube.com/watch?v=Dh1j7KwfN5U&amp;t=239s", "Go to time")</f>
        <v/>
      </c>
    </row>
    <row r="77">
      <c r="A77">
        <f>HYPERLINK("https://www.youtube.com/watch?v=L5UY4bYWCcI", "Video")</f>
        <v/>
      </c>
      <c r="B77" t="inlineStr">
        <is>
          <t>3:48</t>
        </is>
      </c>
      <c r="C77" t="inlineStr">
        <is>
          <t>Don't leap to conclusions.</t>
        </is>
      </c>
      <c r="D77">
        <f>HYPERLINK("https://www.youtube.com/watch?v=L5UY4bYWCcI&amp;t=228s", "Go to time")</f>
        <v/>
      </c>
    </row>
    <row r="78">
      <c r="A78">
        <f>HYPERLINK("https://www.youtube.com/watch?v=WF-4W6qizVo", "Video")</f>
        <v/>
      </c>
      <c r="B78" t="inlineStr">
        <is>
          <t>30:04</t>
        </is>
      </c>
      <c r="C78" t="inlineStr">
        <is>
          <t>we've we've made some great leaps in</t>
        </is>
      </c>
      <c r="D78">
        <f>HYPERLINK("https://www.youtube.com/watch?v=WF-4W6qizVo&amp;t=1804s", "Go to time")</f>
        <v/>
      </c>
    </row>
    <row r="79">
      <c r="A79">
        <f>HYPERLINK("https://www.youtube.com/watch?v=bs2IognqkJI", "Video")</f>
        <v/>
      </c>
      <c r="B79" t="inlineStr">
        <is>
          <t>21:13</t>
        </is>
      </c>
      <c r="C79" t="inlineStr">
        <is>
          <t>So I would caution people against sort of
leaping off a cliff in some sort of grandiose</t>
        </is>
      </c>
      <c r="D79">
        <f>HYPERLINK("https://www.youtube.com/watch?v=bs2IognqkJI&amp;t=1273s", "Go to time")</f>
        <v/>
      </c>
    </row>
    <row r="80">
      <c r="A80">
        <f>HYPERLINK("https://www.youtube.com/watch?v=VlSFszeZDL8", "Video")</f>
        <v/>
      </c>
      <c r="B80" t="inlineStr">
        <is>
          <t>1:30</t>
        </is>
      </c>
      <c r="C80" t="inlineStr">
        <is>
          <t>in two leaps you know it doesn't work</t>
        </is>
      </c>
      <c r="D80">
        <f>HYPERLINK("https://www.youtube.com/watch?v=VlSFszeZDL8&amp;t=90s", "Go to time")</f>
        <v/>
      </c>
    </row>
    <row r="81">
      <c r="A81">
        <f>HYPERLINK("https://www.youtube.com/watch?v=Ujuef6m8r-k", "Video")</f>
        <v/>
      </c>
      <c r="B81" t="inlineStr">
        <is>
          <t>1:30</t>
        </is>
      </c>
      <c r="C81" t="inlineStr">
        <is>
          <t>in two leaps you know it doesn't work</t>
        </is>
      </c>
      <c r="D81">
        <f>HYPERLINK("https://www.youtube.com/watch?v=Ujuef6m8r-k&amp;t=90s", "Go to time")</f>
        <v/>
      </c>
    </row>
    <row r="82">
      <c r="A82">
        <f>HYPERLINK("https://www.youtube.com/watch?v=3KeqjT2xyM0", "Video")</f>
        <v/>
      </c>
      <c r="B82" t="inlineStr">
        <is>
          <t>27:32</t>
        </is>
      </c>
      <c r="C82" t="inlineStr">
        <is>
          <t>and leap into their conversations,
to eavesdrop on them,</t>
        </is>
      </c>
      <c r="D82">
        <f>HYPERLINK("https://www.youtube.com/watch?v=3KeqjT2xyM0&amp;t=1652s", "Go to time")</f>
        <v/>
      </c>
    </row>
    <row r="83">
      <c r="A83">
        <f>HYPERLINK("https://www.youtube.com/watch?v=Iu__9TDrF-Q", "Video")</f>
        <v/>
      </c>
      <c r="B83" t="inlineStr">
        <is>
          <t>2:25</t>
        </is>
      </c>
      <c r="C83" t="inlineStr">
        <is>
          <t>flame leaped up to the windowsill</t>
        </is>
      </c>
      <c r="D83">
        <f>HYPERLINK("https://www.youtube.com/watch?v=Iu__9TDrF-Q&amp;t=145s", "Go to time")</f>
        <v/>
      </c>
    </row>
    <row r="84">
      <c r="A84">
        <f>HYPERLINK("https://www.youtube.com/watch?v=lfA8Yiqghpo", "Video")</f>
        <v/>
      </c>
      <c r="B84" t="inlineStr">
        <is>
          <t>21:39</t>
        </is>
      </c>
      <c r="C84" t="inlineStr">
        <is>
          <t>on it you're you're like leapold and</t>
        </is>
      </c>
      <c r="D84">
        <f>HYPERLINK("https://www.youtube.com/watch?v=lfA8Yiqghpo&amp;t=1299s", "Go to time")</f>
        <v/>
      </c>
    </row>
    <row r="85">
      <c r="A85">
        <f>HYPERLINK("https://www.youtube.com/watch?v=yo_A2OWCGvI", "Video")</f>
        <v/>
      </c>
      <c r="B85" t="inlineStr">
        <is>
          <t>8:20</t>
        </is>
      </c>
      <c r="C85" t="inlineStr">
        <is>
          <t>leaped up to the windowsill well</t>
        </is>
      </c>
      <c r="D85">
        <f>HYPERLINK("https://www.youtube.com/watch?v=yo_A2OWCGvI&amp;t=500s", "Go to time")</f>
        <v/>
      </c>
    </row>
    <row r="86">
      <c r="A86">
        <f>HYPERLINK("https://www.youtube.com/watch?v=-w9mGjSyPog", "Video")</f>
        <v/>
      </c>
      <c r="B86" t="inlineStr">
        <is>
          <t>7:17</t>
        </is>
      </c>
      <c r="C86" t="inlineStr">
        <is>
          <t>leaped up to the</t>
        </is>
      </c>
      <c r="D86">
        <f>HYPERLINK("https://www.youtube.com/watch?v=-w9mGjSyPog&amp;t=437s", "Go to time")</f>
        <v/>
      </c>
    </row>
    <row r="87">
      <c r="A87">
        <f>HYPERLINK("https://www.youtube.com/watch?v=vxIr8crLiUc", "Video")</f>
        <v/>
      </c>
      <c r="B87" t="inlineStr">
        <is>
          <t>3:13</t>
        </is>
      </c>
      <c r="C87" t="inlineStr">
        <is>
          <t>list that's a leap what you</t>
        </is>
      </c>
      <c r="D87">
        <f>HYPERLINK("https://www.youtube.com/watch?v=vxIr8crLiUc&amp;t=193s", "Go to time")</f>
        <v/>
      </c>
    </row>
    <row r="88">
      <c r="A88">
        <f>HYPERLINK("https://www.youtube.com/watch?v=lIFa8peE2_8", "Video")</f>
        <v/>
      </c>
      <c r="B88" t="inlineStr">
        <is>
          <t>1:22</t>
        </is>
      </c>
      <c r="C88" t="inlineStr">
        <is>
          <t>big leap and do something new that might</t>
        </is>
      </c>
      <c r="D88">
        <f>HYPERLINK("https://www.youtube.com/watch?v=lIFa8peE2_8&amp;t=82s", "Go to time")</f>
        <v/>
      </c>
    </row>
    <row r="89">
      <c r="A89">
        <f>HYPERLINK("https://www.youtube.com/watch?v=AVS20MjvXFo", "Video")</f>
        <v/>
      </c>
      <c r="B89" t="inlineStr">
        <is>
          <t>17:24</t>
        </is>
      </c>
      <c r="C89" t="inlineStr">
        <is>
          <t>LEAP INTO MY ARMS.</t>
        </is>
      </c>
      <c r="D89">
        <f>HYPERLINK("https://www.youtube.com/watch?v=AVS20MjvXFo&amp;t=1044s", "Go to time")</f>
        <v/>
      </c>
    </row>
    <row r="90">
      <c r="A90">
        <f>HYPERLINK("https://www.youtube.com/watch?v=Uc2RFgeaWAY", "Video")</f>
        <v/>
      </c>
      <c r="B90" t="inlineStr">
        <is>
          <t>1:15</t>
        </is>
      </c>
      <c r="C90" t="inlineStr">
        <is>
          <t>pad leap crouch nice and low work that</t>
        </is>
      </c>
      <c r="D90">
        <f>HYPERLINK("https://www.youtube.com/watch?v=Uc2RFgeaWAY&amp;t=75s", "Go to time")</f>
        <v/>
      </c>
    </row>
    <row r="91">
      <c r="A91">
        <f>HYPERLINK("https://www.youtube.com/watch?v=Uc2RFgeaWAY", "Video")</f>
        <v/>
      </c>
      <c r="B91" t="inlineStr">
        <is>
          <t>1:17</t>
        </is>
      </c>
      <c r="C91" t="inlineStr">
        <is>
          <t>high knee and leap straight up</t>
        </is>
      </c>
      <c r="D91">
        <f>HYPERLINK("https://www.youtube.com/watch?v=Uc2RFgeaWAY&amp;t=77s", "Go to time")</f>
        <v/>
      </c>
    </row>
    <row r="92">
      <c r="A92">
        <f>HYPERLINK("https://www.youtube.com/watch?v=kTti0UcQmoU", "Video")</f>
        <v/>
      </c>
      <c r="B92" t="inlineStr">
        <is>
          <t>1:10</t>
        </is>
      </c>
      <c r="C92" t="inlineStr">
        <is>
          <t>that's a pretty big leap think we've</t>
        </is>
      </c>
      <c r="D92">
        <f>HYPERLINK("https://www.youtube.com/watch?v=kTti0UcQmoU&amp;t=70s", "Go to time")</f>
        <v/>
      </c>
    </row>
    <row r="93">
      <c r="A93">
        <f>HYPERLINK("https://www.youtube.com/watch?v=4dt9rW0m0lE", "Video")</f>
        <v/>
      </c>
      <c r="B93" t="inlineStr">
        <is>
          <t>0:00</t>
        </is>
      </c>
      <c r="C93" t="inlineStr">
        <is>
          <t>took a leap through a box super weird to</t>
        </is>
      </c>
      <c r="D93">
        <f>HYPERLINK("https://www.youtube.com/watch?v=4dt9rW0m0lE&amp;t=0s", "Go to time")</f>
        <v/>
      </c>
    </row>
    <row r="94">
      <c r="A94">
        <f>HYPERLINK("https://www.youtube.com/watch?v=WMha3o0MI5A", "Video")</f>
        <v/>
      </c>
      <c r="B94" t="inlineStr">
        <is>
          <t>3:58</t>
        </is>
      </c>
      <c r="C94" t="inlineStr">
        <is>
          <t>I could leap frog
to the spot</t>
        </is>
      </c>
      <c r="D94">
        <f>HYPERLINK("https://www.youtube.com/watch?v=WMha3o0MI5A&amp;t=238s", "Go to time")</f>
        <v/>
      </c>
    </row>
    <row r="95">
      <c r="A95">
        <f>HYPERLINK("https://www.youtube.com/watch?v=ffmz1bmKo0k", "Video")</f>
        <v/>
      </c>
      <c r="B95" t="inlineStr">
        <is>
          <t>9:33</t>
        </is>
      </c>
      <c r="C95" t="inlineStr">
        <is>
          <t>ready to leap out
and stop me from winning.</t>
        </is>
      </c>
      <c r="D95">
        <f>HYPERLINK("https://www.youtube.com/watch?v=ffmz1bmKo0k&amp;t=573s", "Go to time")</f>
        <v/>
      </c>
    </row>
    <row r="96">
      <c r="A96">
        <f>HYPERLINK("https://www.youtube.com/watch?v=nJuuBItuLf0", "Video")</f>
        <v/>
      </c>
      <c r="B96" t="inlineStr">
        <is>
          <t>8:47</t>
        </is>
      </c>
      <c r="C96" t="inlineStr">
        <is>
          <t>go on levi make a quantum leap</t>
        </is>
      </c>
      <c r="D96">
        <f>HYPERLINK("https://www.youtube.com/watch?v=nJuuBItuLf0&amp;t=527s", "Go to time")</f>
        <v/>
      </c>
    </row>
    <row r="97">
      <c r="A97">
        <f>HYPERLINK("https://www.youtube.com/watch?v=pbtcGoNOysg", "Video")</f>
        <v/>
      </c>
      <c r="B97" t="inlineStr">
        <is>
          <t>0:03</t>
        </is>
      </c>
      <c r="C97" t="inlineStr">
        <is>
          <t>leap but how am I supposed to enjoy</t>
        </is>
      </c>
      <c r="D97">
        <f>HYPERLINK("https://www.youtube.com/watch?v=pbtcGoNOysg&amp;t=3s", "Go to time")</f>
        <v/>
      </c>
    </row>
    <row r="98">
      <c r="A98">
        <f>HYPERLINK("https://www.youtube.com/watch?v=0MZ09KzlK3g", "Video")</f>
        <v/>
      </c>
      <c r="B98" t="inlineStr">
        <is>
          <t>4:34</t>
        </is>
      </c>
      <c r="C98" t="inlineStr">
        <is>
          <t>Time to make a leap of faith.</t>
        </is>
      </c>
      <c r="D98">
        <f>HYPERLINK("https://www.youtube.com/watch?v=0MZ09KzlK3g&amp;t=274s", "Go to time")</f>
        <v/>
      </c>
    </row>
    <row r="99">
      <c r="A99">
        <f>HYPERLINK("https://www.youtube.com/watch?v=wM5ucxWeIjY", "Video")</f>
        <v/>
      </c>
      <c r="B99" t="inlineStr">
        <is>
          <t>0:28</t>
        </is>
      </c>
      <c r="C99" t="inlineStr">
        <is>
          <t>and those guys just doing leaps across</t>
        </is>
      </c>
      <c r="D99">
        <f>HYPERLINK("https://www.youtube.com/watch?v=wM5ucxWeIjY&amp;t=28s", "Go to time")</f>
        <v/>
      </c>
    </row>
    <row r="100">
      <c r="A100">
        <f>HYPERLINK("https://www.youtube.com/watch?v=5vljHeCB4ok", "Video")</f>
        <v/>
      </c>
      <c r="B100" t="inlineStr">
        <is>
          <t>0:54</t>
        </is>
      </c>
      <c r="C100" t="inlineStr">
        <is>
          <t>she made the leap of
taking a role that</t>
        </is>
      </c>
      <c r="D100">
        <f>HYPERLINK("https://www.youtube.com/watch?v=5vljHeCB4ok&amp;t=54s", "Go to time")</f>
        <v/>
      </c>
    </row>
    <row r="101">
      <c r="A101">
        <f>HYPERLINK("https://www.youtube.com/watch?v=5vljHeCB4ok", "Video")</f>
        <v/>
      </c>
      <c r="B101" t="inlineStr">
        <is>
          <t>6:54</t>
        </is>
      </c>
      <c r="C101" t="inlineStr">
        <is>
          <t>that leap was the people.</t>
        </is>
      </c>
      <c r="D101">
        <f>HYPERLINK("https://www.youtube.com/watch?v=5vljHeCB4ok&amp;t=414s", "Go to time")</f>
        <v/>
      </c>
    </row>
    <row r="102">
      <c r="A102">
        <f>HYPERLINK("https://www.youtube.com/watch?v=kYT8QC0HuWE", "Video")</f>
        <v/>
      </c>
      <c r="B102" t="inlineStr">
        <is>
          <t>3:20</t>
        </is>
      </c>
      <c r="C102" t="inlineStr">
        <is>
          <t>and the things that leap out to me we</t>
        </is>
      </c>
      <c r="D102">
        <f>HYPERLINK("https://www.youtube.com/watch?v=kYT8QC0HuWE&amp;t=200s", "Go to time")</f>
        <v/>
      </c>
    </row>
    <row r="103">
      <c r="A103">
        <f>HYPERLINK("https://www.youtube.com/watch?v=5lWQ_YXeVVQ", "Video")</f>
        <v/>
      </c>
      <c r="B103" t="inlineStr">
        <is>
          <t>33:31</t>
        </is>
      </c>
      <c r="C103" t="inlineStr">
        <is>
          <t>I think in the same way that
this was a big leap for you</t>
        </is>
      </c>
      <c r="D103">
        <f>HYPERLINK("https://www.youtube.com/watch?v=5lWQ_YXeVVQ&amp;t=2011s", "Go to time")</f>
        <v/>
      </c>
    </row>
    <row r="104">
      <c r="A104">
        <f>HYPERLINK("https://www.youtube.com/watch?v=5lWQ_YXeVVQ", "Video")</f>
        <v/>
      </c>
      <c r="B104" t="inlineStr">
        <is>
          <t>33:44</t>
        </is>
      </c>
      <c r="C104" t="inlineStr">
        <is>
          <t>this is a big leap
for her as having</t>
        </is>
      </c>
      <c r="D104">
        <f>HYPERLINK("https://www.youtube.com/watch?v=5lWQ_YXeVVQ&amp;t=2024s", "Go to time")</f>
        <v/>
      </c>
    </row>
    <row r="105">
      <c r="A105">
        <f>HYPERLINK("https://www.youtube.com/watch?v=4zdMH2Qmobk", "Video")</f>
        <v/>
      </c>
      <c r="B105" t="inlineStr">
        <is>
          <t>8:52</t>
        </is>
      </c>
      <c r="C105" t="inlineStr">
        <is>
          <t>is a little bit more leap of
faith, right, lacks the data,</t>
        </is>
      </c>
      <c r="D105">
        <f>HYPERLINK("https://www.youtube.com/watch?v=4zdMH2Qmobk&amp;t=532s", "Go to time")</f>
        <v/>
      </c>
    </row>
    <row r="106">
      <c r="A106">
        <f>HYPERLINK("https://www.youtube.com/watch?v=ST8h_qR29qo", "Video")</f>
        <v/>
      </c>
      <c r="B106" t="inlineStr">
        <is>
          <t>25:02</t>
        </is>
      </c>
      <c r="C106" t="inlineStr">
        <is>
          <t>So even when I
tried to make a leap</t>
        </is>
      </c>
      <c r="D106">
        <f>HYPERLINK("https://www.youtube.com/watch?v=ST8h_qR29qo&amp;t=1502s", "Go to time")</f>
        <v/>
      </c>
    </row>
    <row r="107">
      <c r="A107">
        <f>HYPERLINK("https://www.youtube.com/watch?v=KeihgDkaB-Y", "Video")</f>
        <v/>
      </c>
      <c r="B107" t="inlineStr">
        <is>
          <t>38:17</t>
        </is>
      </c>
      <c r="C107" t="inlineStr">
        <is>
          <t>and planning how and
when to make the leap</t>
        </is>
      </c>
      <c r="D107">
        <f>HYPERLINK("https://www.youtube.com/watch?v=KeihgDkaB-Y&amp;t=2297s", "Go to time")</f>
        <v/>
      </c>
    </row>
    <row r="108">
      <c r="A108">
        <f>HYPERLINK("https://www.youtube.com/watch?v=rxDjTyWRqDA", "Video")</f>
        <v/>
      </c>
      <c r="B108" t="inlineStr">
        <is>
          <t>3:50</t>
        </is>
      </c>
      <c r="C108" t="inlineStr">
        <is>
          <t>the courage to take the leap.</t>
        </is>
      </c>
      <c r="D108">
        <f>HYPERLINK("https://www.youtube.com/watch?v=rxDjTyWRqDA&amp;t=230s", "Go to time")</f>
        <v/>
      </c>
    </row>
    <row r="109">
      <c r="A109">
        <f>HYPERLINK("https://www.youtube.com/watch?v=BS4-3IHJbG8", "Video")</f>
        <v/>
      </c>
      <c r="B109" t="inlineStr">
        <is>
          <t>21:34</t>
        </is>
      </c>
      <c r="C109" t="inlineStr">
        <is>
          <t>and why because you're taking a leap of</t>
        </is>
      </c>
      <c r="D109">
        <f>HYPERLINK("https://www.youtube.com/watch?v=BS4-3IHJbG8&amp;t=1294s", "Go to time")</f>
        <v/>
      </c>
    </row>
    <row r="110">
      <c r="A110">
        <f>HYPERLINK("https://www.youtube.com/watch?v=BS4-3IHJbG8", "Video")</f>
        <v/>
      </c>
      <c r="B110" t="inlineStr">
        <is>
          <t>22:34</t>
        </is>
      </c>
      <c r="C110" t="inlineStr">
        <is>
          <t>leap and deciding you want to be an</t>
        </is>
      </c>
      <c r="D110">
        <f>HYPERLINK("https://www.youtube.com/watch?v=BS4-3IHJbG8&amp;t=1354s", "Go to time")</f>
        <v/>
      </c>
    </row>
    <row r="111">
      <c r="A111">
        <f>HYPERLINK("https://www.youtube.com/watch?v=BS4-3IHJbG8", "Video")</f>
        <v/>
      </c>
      <c r="B111" t="inlineStr">
        <is>
          <t>23:44</t>
        </is>
      </c>
      <c r="C111" t="inlineStr">
        <is>
          <t>leap and i you know i sort of just said</t>
        </is>
      </c>
      <c r="D111">
        <f>HYPERLINK("https://www.youtube.com/watch?v=BS4-3IHJbG8&amp;t=1424s", "Go to time")</f>
        <v/>
      </c>
    </row>
    <row r="112">
      <c r="A112">
        <f>HYPERLINK("https://www.youtube.com/watch?v=BS4-3IHJbG8", "Video")</f>
        <v/>
      </c>
      <c r="B112" t="inlineStr">
        <is>
          <t>24:00</t>
        </is>
      </c>
      <c r="C112" t="inlineStr">
        <is>
          <t>the leap of faith because you're able to</t>
        </is>
      </c>
      <c r="D112">
        <f>HYPERLINK("https://www.youtube.com/watch?v=BS4-3IHJbG8&amp;t=1440s", "Go to time")</f>
        <v/>
      </c>
    </row>
    <row r="113">
      <c r="A113">
        <f>HYPERLINK("https://www.youtube.com/watch?v=BS4-3IHJbG8", "Video")</f>
        <v/>
      </c>
      <c r="B113" t="inlineStr">
        <is>
          <t>25:11</t>
        </is>
      </c>
      <c r="C113" t="inlineStr">
        <is>
          <t>they try to make the leap from</t>
        </is>
      </c>
      <c r="D113">
        <f>HYPERLINK("https://www.youtube.com/watch?v=BS4-3IHJbG8&amp;t=1511s", "Go to time")</f>
        <v/>
      </c>
    </row>
    <row r="114">
      <c r="A114">
        <f>HYPERLINK("https://www.youtube.com/watch?v=WVqjt5H7dI8", "Video")</f>
        <v/>
      </c>
      <c r="B114" t="inlineStr">
        <is>
          <t>0:33</t>
        </is>
      </c>
      <c r="C114" t="inlineStr">
        <is>
          <t>work many feel like they're leaping into</t>
        </is>
      </c>
      <c r="D114">
        <f>HYPERLINK("https://www.youtube.com/watch?v=WVqjt5H7dI8&amp;t=33s", "Go to time")</f>
        <v/>
      </c>
    </row>
    <row r="115">
      <c r="A115">
        <f>HYPERLINK("https://www.youtube.com/watch?v=Z12dACPRtSo", "Video")</f>
        <v/>
      </c>
      <c r="B115" t="inlineStr">
        <is>
          <t>9:13</t>
        </is>
      </c>
      <c r="C115" t="inlineStr">
        <is>
          <t>to move forward, to have
the leaps that they've had</t>
        </is>
      </c>
      <c r="D115">
        <f>HYPERLINK("https://www.youtube.com/watch?v=Z12dACPRtSo&amp;t=553s", "Go to time")</f>
        <v/>
      </c>
    </row>
    <row r="116">
      <c r="A116">
        <f>HYPERLINK("https://www.youtube.com/watch?v=tgwibVefUKk", "Video")</f>
        <v/>
      </c>
      <c r="B116" t="inlineStr">
        <is>
          <t>22:22</t>
        </is>
      </c>
      <c r="C116" t="inlineStr">
        <is>
          <t>about this you've just leapfrogged two</t>
        </is>
      </c>
      <c r="D116">
        <f>HYPERLINK("https://www.youtube.com/watch?v=tgwibVefUKk&amp;t=1342s", "Go to time")</f>
        <v/>
      </c>
    </row>
    <row r="117">
      <c r="A117">
        <f>HYPERLINK("https://www.youtube.com/watch?v=FA10tGLTAUA", "Video")</f>
        <v/>
      </c>
      <c r="B117" t="inlineStr">
        <is>
          <t>1:17</t>
        </is>
      </c>
      <c r="C117" t="inlineStr">
        <is>
          <t>leap and you approach her hi my name is</t>
        </is>
      </c>
      <c r="D117">
        <f>HYPERLINK("https://www.youtube.com/watch?v=FA10tGLTAUA&amp;t=77s", "Go to time")</f>
        <v/>
      </c>
    </row>
    <row r="118">
      <c r="A118">
        <f>HYPERLINK("https://www.youtube.com/watch?v=0NNTcZ7uMRw", "Video")</f>
        <v/>
      </c>
      <c r="B118" t="inlineStr">
        <is>
          <t>5:02</t>
        </is>
      </c>
      <c r="C118" t="inlineStr">
        <is>
          <t>taking that leap to walk away if your</t>
        </is>
      </c>
      <c r="D118">
        <f>HYPERLINK("https://www.youtube.com/watch?v=0NNTcZ7uMRw&amp;t=302s", "Go to time")</f>
        <v/>
      </c>
    </row>
    <row r="119">
      <c r="A119">
        <f>HYPERLINK("https://www.youtube.com/watch?v=zR14V6yYyhg", "Video")</f>
        <v/>
      </c>
      <c r="B119" t="inlineStr">
        <is>
          <t>17:00</t>
        </is>
      </c>
      <c r="C119" t="inlineStr">
        <is>
          <t>about this movie that leaps out to you</t>
        </is>
      </c>
      <c r="D119">
        <f>HYPERLINK("https://www.youtube.com/watch?v=zR14V6yYyhg&amp;t=1020s", "Go to time")</f>
        <v/>
      </c>
    </row>
    <row r="120">
      <c r="A120">
        <f>HYPERLINK("https://www.youtube.com/watch?v=O21J92JXh34", "Video")</f>
        <v/>
      </c>
      <c r="B120" t="inlineStr">
        <is>
          <t>8:08</t>
        </is>
      </c>
      <c r="C120" t="inlineStr">
        <is>
          <t>first batman leaps from his bat plane</t>
        </is>
      </c>
      <c r="D120">
        <f>HYPERLINK("https://www.youtube.com/watch?v=O21J92JXh34&amp;t=488s", "Go to time")</f>
        <v/>
      </c>
    </row>
    <row r="121">
      <c r="A121">
        <f>HYPERLINK("https://www.youtube.com/watch?v=O21J92JXh34", "Video")</f>
        <v/>
      </c>
      <c r="B121" t="inlineStr">
        <is>
          <t>12:31</t>
        </is>
      </c>
      <c r="C121" t="inlineStr">
        <is>
          <t>know that benning leaping around clawing</t>
        </is>
      </c>
      <c r="D121">
        <f>HYPERLINK("https://www.youtube.com/watch?v=O21J92JXh34&amp;t=751s", "Go to time")</f>
        <v/>
      </c>
    </row>
    <row r="122">
      <c r="A122">
        <f>HYPERLINK("https://www.youtube.com/watch?v=WImbC8hGs6M", "Video")</f>
        <v/>
      </c>
      <c r="B122" t="inlineStr">
        <is>
          <t>9:34</t>
        </is>
      </c>
      <c r="C122" t="inlineStr">
        <is>
          <t>first quote that really leapt out at you</t>
        </is>
      </c>
      <c r="D122">
        <f>HYPERLINK("https://www.youtube.com/watch?v=WImbC8hGs6M&amp;t=574s", "Go to time")</f>
        <v/>
      </c>
    </row>
    <row r="123">
      <c r="A123">
        <f>HYPERLINK("https://www.youtube.com/watch?v=47SkOUgWvLA", "Video")</f>
        <v/>
      </c>
      <c r="B123" t="inlineStr">
        <is>
          <t>0:17</t>
        </is>
      </c>
      <c r="C123" t="inlineStr">
        <is>
          <t>took that leap I think this is like a</t>
        </is>
      </c>
      <c r="D123">
        <f>HYPERLINK("https://www.youtube.com/watch?v=47SkOUgWvLA&amp;t=17s", "Go to time")</f>
        <v/>
      </c>
    </row>
    <row r="124">
      <c r="A124">
        <f>HYPERLINK("https://www.youtube.com/watch?v=zMjMNv_yIMc", "Video")</f>
        <v/>
      </c>
      <c r="B124" t="inlineStr">
        <is>
          <t>1:38</t>
        </is>
      </c>
      <c r="C124" t="inlineStr">
        <is>
          <t>leaping leaping and dancing before the</t>
        </is>
      </c>
      <c r="D124">
        <f>HYPERLINK("https://www.youtube.com/watch?v=zMjMNv_yIMc&amp;t=98s", "Go to time")</f>
        <v/>
      </c>
    </row>
    <row r="125">
      <c r="A125">
        <f>HYPERLINK("https://www.youtube.com/watch?v=zMjMNv_yIMc", "Video")</f>
        <v/>
      </c>
      <c r="B125" t="inlineStr">
        <is>
          <t>1:41</t>
        </is>
      </c>
      <c r="C125" t="inlineStr">
        <is>
          <t>Lord leaping and</t>
        </is>
      </c>
      <c r="D125">
        <f>HYPERLINK("https://www.youtube.com/watch?v=zMjMNv_yIMc&amp;t=101s", "Go to time")</f>
        <v/>
      </c>
    </row>
    <row r="126">
      <c r="A126">
        <f>HYPERLINK("https://www.youtube.com/watch?v=79qdAq5f7zU", "Video")</f>
        <v/>
      </c>
      <c r="B126" t="inlineStr">
        <is>
          <t>3:09</t>
        </is>
      </c>
      <c r="C126" t="inlineStr">
        <is>
          <t>wall then leaps off the high-rise</t>
        </is>
      </c>
      <c r="D126">
        <f>HYPERLINK("https://www.youtube.com/watch?v=79qdAq5f7zU&amp;t=189s", "Go to time")</f>
        <v/>
      </c>
    </row>
    <row r="127">
      <c r="A127">
        <f>HYPERLINK("https://www.youtube.com/watch?v=FiXGddC6Qjc", "Video")</f>
        <v/>
      </c>
      <c r="B127" t="inlineStr">
        <is>
          <t>7:32</t>
        </is>
      </c>
      <c r="C127" t="inlineStr">
        <is>
          <t>proud that we took that leap you know I</t>
        </is>
      </c>
      <c r="D127">
        <f>HYPERLINK("https://www.youtube.com/watch?v=FiXGddC6Qjc&amp;t=452s", "Go to time")</f>
        <v/>
      </c>
    </row>
    <row r="128">
      <c r="A128">
        <f>HYPERLINK("https://www.youtube.com/watch?v=6V3vY7TW4S8", "Video")</f>
        <v/>
      </c>
      <c r="B128" t="inlineStr">
        <is>
          <t>21:45</t>
        </is>
      </c>
      <c r="C128" t="inlineStr">
        <is>
          <t>music he' done with like je leaper and</t>
        </is>
      </c>
      <c r="D128">
        <f>HYPERLINK("https://www.youtube.com/watch?v=6V3vY7TW4S8&amp;t=1305s", "Go to time")</f>
        <v/>
      </c>
    </row>
    <row r="129">
      <c r="A129">
        <f>HYPERLINK("https://www.youtube.com/watch?v=o_ICMQVvUmg", "Video")</f>
        <v/>
      </c>
      <c r="B129" t="inlineStr">
        <is>
          <t>1:25</t>
        </is>
      </c>
      <c r="C129" t="inlineStr">
        <is>
          <t>company car takes the leap first</t>
        </is>
      </c>
      <c r="D129">
        <f>HYPERLINK("https://www.youtube.com/watch?v=o_ICMQVvUmg&amp;t=85s", "Go to time")</f>
        <v/>
      </c>
    </row>
    <row r="130">
      <c r="A130">
        <f>HYPERLINK("https://www.youtube.com/watch?v=r1rT20VGQ5o", "Video")</f>
        <v/>
      </c>
      <c r="B130" t="inlineStr">
        <is>
          <t>7:20</t>
        </is>
      </c>
      <c r="C130" t="inlineStr">
        <is>
          <t>giant leap from inom man to this where</t>
        </is>
      </c>
      <c r="D130">
        <f>HYPERLINK("https://www.youtube.com/watch?v=r1rT20VGQ5o&amp;t=440s", "Go to time")</f>
        <v/>
      </c>
    </row>
    <row r="131">
      <c r="A131">
        <f>HYPERLINK("https://www.youtube.com/watch?v=r1rT20VGQ5o", "Video")</f>
        <v/>
      </c>
      <c r="B131" t="inlineStr">
        <is>
          <t>39:12</t>
        </is>
      </c>
      <c r="C131" t="inlineStr">
        <is>
          <t>leap from where he was an Ino man but</t>
        </is>
      </c>
      <c r="D131">
        <f>HYPERLINK("https://www.youtube.com/watch?v=r1rT20VGQ5o&amp;t=2352s", "Go to time")</f>
        <v/>
      </c>
    </row>
    <row r="132">
      <c r="A132">
        <f>HYPERLINK("https://www.youtube.com/watch?v=wlsLJik8inQ", "Video")</f>
        <v/>
      </c>
      <c r="B132" t="inlineStr">
        <is>
          <t>45:12</t>
        </is>
      </c>
      <c r="C132" t="inlineStr">
        <is>
          <t>commentary I will make that leap</t>
        </is>
      </c>
      <c r="D132">
        <f>HYPERLINK("https://www.youtube.com/watch?v=wlsLJik8inQ&amp;t=2712s", "Go to time")</f>
        <v/>
      </c>
    </row>
    <row r="133">
      <c r="A133">
        <f>HYPERLINK("https://www.youtube.com/watch?v=BjeaHuZcPdQ", "Video")</f>
        <v/>
      </c>
      <c r="B133" t="inlineStr">
        <is>
          <t>1:42</t>
        </is>
      </c>
      <c r="C133" t="inlineStr">
        <is>
          <t>no one small step for man one giant leap</t>
        </is>
      </c>
      <c r="D133">
        <f>HYPERLINK("https://www.youtube.com/watch?v=BjeaHuZcPdQ&amp;t=102s", "Go to time")</f>
        <v/>
      </c>
    </row>
    <row r="134">
      <c r="A134">
        <f>HYPERLINK("https://www.youtube.com/watch?v=eWhKWcnwSSU", "Video")</f>
        <v/>
      </c>
      <c r="B134" t="inlineStr">
        <is>
          <t>0:14</t>
        </is>
      </c>
      <c r="C134" t="inlineStr">
        <is>
          <t>bestseller Quantum Leap it is absolutely</t>
        </is>
      </c>
      <c r="D134">
        <f>HYPERLINK("https://www.youtube.com/watch?v=eWhKWcnwSSU&amp;t=14s", "Go to time")</f>
        <v/>
      </c>
    </row>
    <row r="135">
      <c r="A135">
        <f>HYPERLINK("https://www.youtube.com/watch?v=XUB1vExF61o", "Video")</f>
        <v/>
      </c>
      <c r="B135" t="inlineStr">
        <is>
          <t>27:44</t>
        </is>
      </c>
      <c r="C135" t="inlineStr">
        <is>
          <t>like Leaps and Bounds like do you even</t>
        </is>
      </c>
      <c r="D135">
        <f>HYPERLINK("https://www.youtube.com/watch?v=XUB1vExF61o&amp;t=1664s", "Go to time")</f>
        <v/>
      </c>
    </row>
    <row r="136">
      <c r="A136">
        <f>HYPERLINK("https://www.youtube.com/watch?v=XUB1vExF61o", "Video")</f>
        <v/>
      </c>
      <c r="B136" t="inlineStr">
        <is>
          <t>32:03</t>
        </is>
      </c>
      <c r="C136" t="inlineStr">
        <is>
          <t>take we'll take it and leap some bounds</t>
        </is>
      </c>
      <c r="D136">
        <f>HYPERLINK("https://www.youtube.com/watch?v=XUB1vExF61o&amp;t=1923s", "Go to time")</f>
        <v/>
      </c>
    </row>
    <row r="137">
      <c r="A137">
        <f>HYPERLINK("https://www.youtube.com/watch?v=XHuZ63p6zw0", "Video")</f>
        <v/>
      </c>
      <c r="B137" t="inlineStr">
        <is>
          <t>11:46</t>
        </is>
      </c>
      <c r="C137" t="inlineStr">
        <is>
          <t>one giant leap backward the colors are</t>
        </is>
      </c>
      <c r="D137">
        <f>HYPERLINK("https://www.youtube.com/watch?v=XHuZ63p6zw0&amp;t=706s", "Go to time")</f>
        <v/>
      </c>
    </row>
    <row r="138">
      <c r="A138">
        <f>HYPERLINK("https://www.youtube.com/watch?v=KYEP1OgoNGM", "Video")</f>
        <v/>
      </c>
      <c r="B138" t="inlineStr">
        <is>
          <t>12:02</t>
        </is>
      </c>
      <c r="C138" t="inlineStr">
        <is>
          <t>addition to the more absurd leaps taken</t>
        </is>
      </c>
      <c r="D138">
        <f>HYPERLINK("https://www.youtube.com/watch?v=KYEP1OgoNGM&amp;t=722s", "Go to time")</f>
        <v/>
      </c>
    </row>
    <row r="139">
      <c r="A139">
        <f>HYPERLINK("https://www.youtube.com/watch?v=2WuzDI8Y_vw", "Video")</f>
        <v/>
      </c>
      <c r="B139" t="inlineStr">
        <is>
          <t>1:03</t>
        </is>
      </c>
      <c r="C139" t="inlineStr">
        <is>
          <t>women like i mean just leap before you</t>
        </is>
      </c>
      <c r="D139">
        <f>HYPERLINK("https://www.youtube.com/watch?v=2WuzDI8Y_vw&amp;t=63s", "Go to time")</f>
        <v/>
      </c>
    </row>
    <row r="140">
      <c r="A140">
        <f>HYPERLINK("https://www.youtube.com/watch?v=2sHWAofdNjk", "Video")</f>
        <v/>
      </c>
      <c r="B140" t="inlineStr">
        <is>
          <t>1:56</t>
        </is>
      </c>
      <c r="C140" t="inlineStr">
        <is>
          <t>that W can't believe I made that leap</t>
        </is>
      </c>
      <c r="D140">
        <f>HYPERLINK("https://www.youtube.com/watch?v=2sHWAofdNjk&amp;t=116s", "Go to time")</f>
        <v/>
      </c>
    </row>
    <row r="141">
      <c r="A141">
        <f>HYPERLINK("https://www.youtube.com/watch?v=H-YC_VUoPTY", "Video")</f>
        <v/>
      </c>
      <c r="B141" t="inlineStr">
        <is>
          <t>5:44</t>
        </is>
      </c>
      <c r="C141" t="inlineStr">
        <is>
          <t>thor leaps into the air to strike down</t>
        </is>
      </c>
      <c r="D141">
        <f>HYPERLINK("https://www.youtube.com/watch?v=H-YC_VUoPTY&amp;t=344s", "Go to time")</f>
        <v/>
      </c>
    </row>
    <row r="142">
      <c r="A142">
        <f>HYPERLINK("https://www.youtube.com/watch?v=kim-p8Eaetw", "Video")</f>
        <v/>
      </c>
      <c r="B142" t="inlineStr">
        <is>
          <t>24:30</t>
        </is>
      </c>
      <c r="C142" t="inlineStr">
        <is>
          <t>leaped out at me when I initially</t>
        </is>
      </c>
      <c r="D142">
        <f>HYPERLINK("https://www.youtube.com/watch?v=kim-p8Eaetw&amp;t=1470s", "Go to time")</f>
        <v/>
      </c>
    </row>
    <row r="143">
      <c r="A143">
        <f>HYPERLINK("https://www.youtube.com/watch?v=8vIcT7VLx0U", "Video")</f>
        <v/>
      </c>
      <c r="B143" t="inlineStr">
        <is>
          <t>31:48</t>
        </is>
      </c>
      <c r="C143" t="inlineStr">
        <is>
          <t>mental leap okay maybe this is just me</t>
        </is>
      </c>
      <c r="D143">
        <f>HYPERLINK("https://www.youtube.com/watch?v=8vIcT7VLx0U&amp;t=1908s", "Go to time")</f>
        <v/>
      </c>
    </row>
    <row r="144">
      <c r="A144">
        <f>HYPERLINK("https://www.youtube.com/watch?v=8vIcT7VLx0U", "Video")</f>
        <v/>
      </c>
      <c r="B144" t="inlineStr">
        <is>
          <t>32:40</t>
        </is>
      </c>
      <c r="C144" t="inlineStr">
        <is>
          <t>I gotta do like that is the leap I can't</t>
        </is>
      </c>
      <c r="D144">
        <f>HYPERLINK("https://www.youtube.com/watch?v=8vIcT7VLx0U&amp;t=1960s", "Go to time")</f>
        <v/>
      </c>
    </row>
    <row r="145">
      <c r="A145">
        <f>HYPERLINK("https://www.youtube.com/watch?v=qDcKj5rENg0", "Video")</f>
        <v/>
      </c>
      <c r="B145" t="inlineStr">
        <is>
          <t>0:56</t>
        </is>
      </c>
      <c r="C145" t="inlineStr">
        <is>
          <t>with an M I think that's a leap like how</t>
        </is>
      </c>
      <c r="D145">
        <f>HYPERLINK("https://www.youtube.com/watch?v=qDcKj5rENg0&amp;t=56s", "Go to time")</f>
        <v/>
      </c>
    </row>
    <row r="146">
      <c r="A146">
        <f>HYPERLINK("https://www.youtube.com/watch?v=yaqDoG3X_xc", "Video")</f>
        <v/>
      </c>
      <c r="B146" t="inlineStr">
        <is>
          <t>24:04</t>
        </is>
      </c>
      <c r="C146" t="inlineStr">
        <is>
          <t>and causes a giant wave arlo leaps into</t>
        </is>
      </c>
      <c r="D146">
        <f>HYPERLINK("https://www.youtube.com/watch?v=yaqDoG3X_xc&amp;t=1444s", "Go to time")</f>
        <v/>
      </c>
    </row>
    <row r="147">
      <c r="A147">
        <f>HYPERLINK("https://www.youtube.com/watch?v=zkY-Td5ds1c", "Video")</f>
        <v/>
      </c>
      <c r="B147" t="inlineStr">
        <is>
          <t>21:46</t>
        </is>
      </c>
      <c r="C147" t="inlineStr">
        <is>
          <t>to leap from his horse onto a moving</t>
        </is>
      </c>
      <c r="D147">
        <f>HYPERLINK("https://www.youtube.com/watch?v=zkY-Td5ds1c&amp;t=1306s", "Go to time")</f>
        <v/>
      </c>
    </row>
    <row r="148">
      <c r="A148">
        <f>HYPERLINK("https://www.youtube.com/watch?v=PjhxQXt663U", "Video")</f>
        <v/>
      </c>
      <c r="B148" t="inlineStr">
        <is>
          <t>19:04</t>
        </is>
      </c>
      <c r="C148" t="inlineStr">
        <is>
          <t>journalist before you made that leap um</t>
        </is>
      </c>
      <c r="D148">
        <f>HYPERLINK("https://www.youtube.com/watch?v=PjhxQXt663U&amp;t=1144s", "Go to time")</f>
        <v/>
      </c>
    </row>
    <row r="149">
      <c r="A149">
        <f>HYPERLINK("https://www.youtube.com/watch?v=DZXa5S5o148", "Video")</f>
        <v/>
      </c>
      <c r="B149" t="inlineStr">
        <is>
          <t>0:45</t>
        </is>
      </c>
      <c r="C149" t="inlineStr">
        <is>
          <t>seriously thinking about leaping tall</t>
        </is>
      </c>
      <c r="D149">
        <f>HYPERLINK("https://www.youtube.com/watch?v=DZXa5S5o148&amp;t=45s", "Go to time")</f>
        <v/>
      </c>
    </row>
    <row r="150">
      <c r="A150">
        <f>HYPERLINK("https://www.youtube.com/watch?v=ZTzd9CyFIhI", "Video")</f>
        <v/>
      </c>
      <c r="B150" t="inlineStr">
        <is>
          <t>0:27</t>
        </is>
      </c>
      <c r="C150" t="inlineStr">
        <is>
          <t>of course now Craven climb and leap like</t>
        </is>
      </c>
      <c r="D150">
        <f>HYPERLINK("https://www.youtube.com/watch?v=ZTzd9CyFIhI&amp;t=27s", "Go to time")</f>
        <v/>
      </c>
    </row>
    <row r="151">
      <c r="A151">
        <f>HYPERLINK("https://www.youtube.com/watch?v=_lXU3tA-Yys", "Video")</f>
        <v/>
      </c>
      <c r="B151" t="inlineStr">
        <is>
          <t>13:50</t>
        </is>
      </c>
      <c r="C151" t="inlineStr">
        <is>
          <t>performing this daring stunt leaping off</t>
        </is>
      </c>
      <c r="D151">
        <f>HYPERLINK("https://www.youtube.com/watch?v=_lXU3tA-Yys&amp;t=830s", "Go to time")</f>
        <v/>
      </c>
    </row>
    <row r="152">
      <c r="A152">
        <f>HYPERLINK("https://www.youtube.com/watch?v=_lXU3tA-Yys", "Video")</f>
        <v/>
      </c>
      <c r="B152" t="inlineStr">
        <is>
          <t>14:35</t>
        </is>
      </c>
      <c r="C152" t="inlineStr">
        <is>
          <t>hey if jolly wants to leap off a bridge</t>
        </is>
      </c>
      <c r="D152">
        <f>HYPERLINK("https://www.youtube.com/watch?v=_lXU3tA-Yys&amp;t=875s", "Go to time")</f>
        <v/>
      </c>
    </row>
    <row r="153">
      <c r="A153">
        <f>HYPERLINK("https://www.youtube.com/watch?v=_lXU3tA-Yys", "Video")</f>
        <v/>
      </c>
      <c r="B153" t="inlineStr">
        <is>
          <t>14:37</t>
        </is>
      </c>
      <c r="C153" t="inlineStr">
        <is>
          <t>she's gonna leap off a bridge</t>
        </is>
      </c>
      <c r="D153">
        <f>HYPERLINK("https://www.youtube.com/watch?v=_lXU3tA-Yys&amp;t=877s", "Go to time")</f>
        <v/>
      </c>
    </row>
    <row r="154">
      <c r="A154">
        <f>HYPERLINK("https://www.youtube.com/watch?v=6QNflNakJaw", "Video")</f>
        <v/>
      </c>
      <c r="B154" t="inlineStr">
        <is>
          <t>12:00</t>
        </is>
      </c>
      <c r="C154" t="inlineStr">
        <is>
          <t>in Leaps and Bounds Beyond Simple quests</t>
        </is>
      </c>
      <c r="D154">
        <f>HYPERLINK("https://www.youtube.com/watch?v=6QNflNakJaw&amp;t=720s", "Go to time")</f>
        <v/>
      </c>
    </row>
    <row r="155">
      <c r="A155">
        <f>HYPERLINK("https://www.youtube.com/watch?v=6QNflNakJaw", "Video")</f>
        <v/>
      </c>
      <c r="B155" t="inlineStr">
        <is>
          <t>14:34</t>
        </is>
      </c>
      <c r="C155" t="inlineStr">
        <is>
          <t>video games told their story in Leaps</t>
        </is>
      </c>
      <c r="D155">
        <f>HYPERLINK("https://www.youtube.com/watch?v=6QNflNakJaw&amp;t=874s", "Go to time")</f>
        <v/>
      </c>
    </row>
    <row r="156">
      <c r="A156">
        <f>HYPERLINK("https://www.youtube.com/watch?v=-iXZP4Gc8Tk", "Video")</f>
        <v/>
      </c>
      <c r="B156" t="inlineStr">
        <is>
          <t>0:33</t>
        </is>
      </c>
      <c r="C156" t="inlineStr">
        <is>
          <t>me and danny leap in</t>
        </is>
      </c>
      <c r="D156">
        <f>HYPERLINK("https://www.youtube.com/watch?v=-iXZP4Gc8Tk&amp;t=33s", "Go to time")</f>
        <v/>
      </c>
    </row>
    <row r="157">
      <c r="A157">
        <f>HYPERLINK("https://www.youtube.com/watch?v=jRMIRXnpb4I", "Video")</f>
        <v/>
      </c>
      <c r="B157" t="inlineStr">
        <is>
          <t>0:09</t>
        </is>
      </c>
      <c r="C157" t="inlineStr">
        <is>
          <t>had leapt</t>
        </is>
      </c>
      <c r="D157">
        <f>HYPERLINK("https://www.youtube.com/watch?v=jRMIRXnpb4I&amp;t=9s", "Go to time")</f>
        <v/>
      </c>
    </row>
    <row r="158">
      <c r="A158">
        <f>HYPERLINK("https://www.youtube.com/watch?v=wTH9sf-Di7E", "Video")</f>
        <v/>
      </c>
      <c r="B158" t="inlineStr">
        <is>
          <t>32:07</t>
        </is>
      </c>
      <c r="C158" t="inlineStr">
        <is>
          <t>aloney and if I run and leap at Terry he</t>
        </is>
      </c>
      <c r="D158">
        <f>HYPERLINK("https://www.youtube.com/watch?v=wTH9sf-Di7E&amp;t=1927s", "Go to time")</f>
        <v/>
      </c>
    </row>
    <row r="159">
      <c r="A159">
        <f>HYPERLINK("https://www.youtube.com/watch?v=ByoMpwThMow", "Video")</f>
        <v/>
      </c>
      <c r="B159" t="inlineStr">
        <is>
          <t>1:18</t>
        </is>
      </c>
      <c r="C159" t="inlineStr">
        <is>
          <t>These characters
 just like leapt off the screen.</t>
        </is>
      </c>
      <c r="D159">
        <f>HYPERLINK("https://www.youtube.com/watch?v=ByoMpwThMow&amp;t=78s", "Go to time")</f>
        <v/>
      </c>
    </row>
    <row r="160">
      <c r="A160">
        <f>HYPERLINK("https://www.youtube.com/watch?v=49FJj9HHoZo", "Video")</f>
        <v/>
      </c>
      <c r="B160" t="inlineStr">
        <is>
          <t>2:59</t>
        </is>
      </c>
      <c r="C160" t="inlineStr">
        <is>
          <t>Intruder came in I could leap up and</t>
        </is>
      </c>
      <c r="D160">
        <f>HYPERLINK("https://www.youtube.com/watch?v=49FJj9HHoZo&amp;t=179s", "Go to time")</f>
        <v/>
      </c>
    </row>
    <row r="161">
      <c r="A161">
        <f>HYPERLINK("https://www.youtube.com/watch?v=UQNGiv37jl4", "Video")</f>
        <v/>
      </c>
      <c r="B161" t="inlineStr">
        <is>
          <t>5:49</t>
        </is>
      </c>
      <c r="C161" t="inlineStr">
        <is>
          <t>And if I run and leap at Terry, he will most</t>
        </is>
      </c>
      <c r="D161">
        <f>HYPERLINK("https://www.youtube.com/watch?v=UQNGiv37jl4&amp;t=349s", "Go to time")</f>
        <v/>
      </c>
    </row>
    <row r="162">
      <c r="A162">
        <f>HYPERLINK("https://www.youtube.com/watch?v=uauhtCRa9Rg", "Video")</f>
        <v/>
      </c>
      <c r="B162" t="inlineStr">
        <is>
          <t>18:26</t>
        </is>
      </c>
      <c r="C162" t="inlineStr">
        <is>
          <t>leap for a major i would say the</t>
        </is>
      </c>
      <c r="D162">
        <f>HYPERLINK("https://www.youtube.com/watch?v=uauhtCRa9Rg&amp;t=1106s", "Go to time")</f>
        <v/>
      </c>
    </row>
    <row r="163">
      <c r="A163">
        <f>HYPERLINK("https://www.youtube.com/watch?v=_uB0pz6Su8c", "Video")</f>
        <v/>
      </c>
      <c r="B163" t="inlineStr">
        <is>
          <t>2:44</t>
        </is>
      </c>
      <c r="C163" t="inlineStr">
        <is>
          <t>still I mean it's kind of a leap</t>
        </is>
      </c>
      <c r="D163">
        <f>HYPERLINK("https://www.youtube.com/watch?v=_uB0pz6Su8c&amp;t=164s", "Go to time")</f>
        <v/>
      </c>
    </row>
    <row r="164">
      <c r="A164">
        <f>HYPERLINK("https://www.youtube.com/watch?v=VhjjY173vEA", "Video")</f>
        <v/>
      </c>
      <c r="B164" t="inlineStr">
        <is>
          <t>4:39</t>
        </is>
      </c>
      <c r="C164" t="inlineStr">
        <is>
          <t>leap poop twig mallet berry swing go</t>
        </is>
      </c>
      <c r="D164">
        <f>HYPERLINK("https://www.youtube.com/watch?v=VhjjY173vEA&amp;t=279s", "Go to time")</f>
        <v/>
      </c>
    </row>
    <row r="165">
      <c r="A165">
        <f>HYPERLINK("https://www.youtube.com/watch?v=evZs86K7IYE", "Video")</f>
        <v/>
      </c>
      <c r="B165" t="inlineStr">
        <is>
          <t>1:14</t>
        </is>
      </c>
      <c r="C165" t="inlineStr">
        <is>
          <t>leap high and steel glows red</t>
        </is>
      </c>
      <c r="D165">
        <f>HYPERLINK("https://www.youtube.com/watch?v=evZs86K7IYE&amp;t=74s", "Go to time")</f>
        <v/>
      </c>
    </row>
    <row r="166">
      <c r="A166">
        <f>HYPERLINK("https://www.youtube.com/watch?v=ZHX9QaTvItU", "Video")</f>
        <v/>
      </c>
      <c r="B166" t="inlineStr">
        <is>
          <t>7:30</t>
        </is>
      </c>
      <c r="C166" t="inlineStr">
        <is>
          <t>- ♪ Take a running leap
and you learn to fly ♪</t>
        </is>
      </c>
      <c r="D166">
        <f>HYPERLINK("https://www.youtube.com/watch?v=ZHX9QaTvItU&amp;t=450s", "Go to time")</f>
        <v/>
      </c>
    </row>
    <row r="167">
      <c r="A167">
        <f>HYPERLINK("https://www.youtube.com/watch?v=RtWn8SAGFLg", "Video")</f>
        <v/>
      </c>
      <c r="B167" t="inlineStr">
        <is>
          <t>0:30</t>
        </is>
      </c>
      <c r="C167" t="inlineStr">
        <is>
          <t>leaped forward</t>
        </is>
      </c>
      <c r="D167">
        <f>HYPERLINK("https://www.youtube.com/watch?v=RtWn8SAGFLg&amp;t=30s", "Go to time")</f>
        <v/>
      </c>
    </row>
    <row r="168">
      <c r="A168">
        <f>HYPERLINK("https://www.youtube.com/watch?v=t7CNldc_Utc", "Video")</f>
        <v/>
      </c>
      <c r="B168" t="inlineStr">
        <is>
          <t>2:32</t>
        </is>
      </c>
      <c r="C168" t="inlineStr">
        <is>
          <t>so watery who will leap to victory and</t>
        </is>
      </c>
      <c r="D168">
        <f>HYPERLINK("https://www.youtube.com/watch?v=t7CNldc_Utc&amp;t=152s", "Go to time")</f>
        <v/>
      </c>
    </row>
    <row r="169">
      <c r="A169">
        <f>HYPERLINK("https://www.youtube.com/watch?v=oCuTxmNs4p0", "Video")</f>
        <v/>
      </c>
      <c r="B169" t="inlineStr">
        <is>
          <t>2:08</t>
        </is>
      </c>
      <c r="C169" t="inlineStr">
        <is>
          <t>just take the leap I need more</t>
        </is>
      </c>
      <c r="D169">
        <f>HYPERLINK("https://www.youtube.com/watch?v=oCuTxmNs4p0&amp;t=128s", "Go to time")</f>
        <v/>
      </c>
    </row>
    <row r="170">
      <c r="A170">
        <f>HYPERLINK("https://www.youtube.com/watch?v=dM_ZDZrQliA", "Video")</f>
        <v/>
      </c>
      <c r="B170" t="inlineStr">
        <is>
          <t>11:05</t>
        </is>
      </c>
      <c r="C170" t="inlineStr">
        <is>
          <t>you take a running leap and you learn to</t>
        </is>
      </c>
      <c r="D170">
        <f>HYPERLINK("https://www.youtube.com/watch?v=dM_ZDZrQliA&amp;t=665s", "Go to time")</f>
        <v/>
      </c>
    </row>
    <row r="171">
      <c r="A171">
        <f>HYPERLINK("https://www.youtube.com/watch?v=L7CnRgnceW4", "Video")</f>
        <v/>
      </c>
      <c r="B171" t="inlineStr">
        <is>
          <t>0:38</t>
        </is>
      </c>
      <c r="C171" t="inlineStr">
        <is>
          <t>it's like leaping from one Cliff to</t>
        </is>
      </c>
      <c r="D171">
        <f>HYPERLINK("https://www.youtube.com/watch?v=L7CnRgnceW4&amp;t=38s", "Go to time")</f>
        <v/>
      </c>
    </row>
    <row r="172">
      <c r="A172">
        <f>HYPERLINK("https://www.youtube.com/watch?v=kF5R_a_e1Hc", "Video")</f>
        <v/>
      </c>
      <c r="B172" t="inlineStr">
        <is>
          <t>0:23</t>
        </is>
      </c>
      <c r="C172" t="inlineStr">
        <is>
          <t>it's also a big leap forward to have the</t>
        </is>
      </c>
      <c r="D172">
        <f>HYPERLINK("https://www.youtube.com/watch?v=kF5R_a_e1Hc&amp;t=23s", "Go to time")</f>
        <v/>
      </c>
    </row>
    <row r="173">
      <c r="A173">
        <f>HYPERLINK("https://www.youtube.com/watch?v=dBG-JEDkl5c", "Video")</f>
        <v/>
      </c>
      <c r="B173" t="inlineStr">
        <is>
          <t>0:23</t>
        </is>
      </c>
      <c r="C173" t="inlineStr">
        <is>
          <t>it's also a big leap forward to have the</t>
        </is>
      </c>
      <c r="D173">
        <f>HYPERLINK("https://www.youtube.com/watch?v=dBG-JEDkl5c&amp;t=23s", "Go to time")</f>
        <v/>
      </c>
    </row>
    <row r="174">
      <c r="A174">
        <f>HYPERLINK("https://www.youtube.com/watch?v=369zBFFcOI8", "Video")</f>
        <v/>
      </c>
      <c r="B174" t="inlineStr">
        <is>
          <t>4:57</t>
        </is>
      </c>
      <c r="C174" t="inlineStr">
        <is>
          <t>love is a commitment and a huge leap of</t>
        </is>
      </c>
      <c r="D174">
        <f>HYPERLINK("https://www.youtube.com/watch?v=369zBFFcOI8&amp;t=297s", "Go to time")</f>
        <v/>
      </c>
    </row>
    <row r="175">
      <c r="A175">
        <f>HYPERLINK("https://www.youtube.com/watch?v=ycmr9D5YVz8", "Video")</f>
        <v/>
      </c>
      <c r="B175" t="inlineStr">
        <is>
          <t>3:32</t>
        </is>
      </c>
      <c r="C175" t="inlineStr">
        <is>
          <t>do take the leap you're more prepared</t>
        </is>
      </c>
      <c r="D175">
        <f>HYPERLINK("https://www.youtube.com/watch?v=ycmr9D5YVz8&amp;t=212s", "Go to time")</f>
        <v/>
      </c>
    </row>
    <row r="176">
      <c r="A176">
        <f>HYPERLINK("https://www.youtube.com/watch?v=SyFZOWJRO5c", "Video")</f>
        <v/>
      </c>
      <c r="B176" t="inlineStr">
        <is>
          <t>3:59</t>
        </is>
      </c>
      <c r="C176" t="inlineStr">
        <is>
          <t>that leap of faith when the moment feels</t>
        </is>
      </c>
      <c r="D176">
        <f>HYPERLINK("https://www.youtube.com/watch?v=SyFZOWJRO5c&amp;t=239s", "Go to time")</f>
        <v/>
      </c>
    </row>
    <row r="177">
      <c r="A177">
        <f>HYPERLINK("https://www.youtube.com/watch?v=drGszzn8tXs", "Video")</f>
        <v/>
      </c>
      <c r="B177" t="inlineStr">
        <is>
          <t>0:20</t>
        </is>
      </c>
      <c r="C177" t="inlineStr">
        <is>
          <t>taking the leap of faith to explore new</t>
        </is>
      </c>
      <c r="D177">
        <f>HYPERLINK("https://www.youtube.com/watch?v=drGszzn8tXs&amp;t=20s", "Go to time")</f>
        <v/>
      </c>
    </row>
    <row r="178">
      <c r="A178">
        <f>HYPERLINK("https://www.youtube.com/watch?v=OSswV86uajY", "Video")</f>
        <v/>
      </c>
      <c r="B178" t="inlineStr">
        <is>
          <t>3:27</t>
        </is>
      </c>
      <c r="C178" t="inlineStr">
        <is>
          <t>that provides the largest leap forward.</t>
        </is>
      </c>
      <c r="D178">
        <f>HYPERLINK("https://www.youtube.com/watch?v=OSswV86uajY&amp;t=207s", "Go to time")</f>
        <v/>
      </c>
    </row>
    <row r="179">
      <c r="A179">
        <f>HYPERLINK("https://www.youtube.com/watch?v=UjqKcvu3Ycs", "Video")</f>
        <v/>
      </c>
      <c r="B179" t="inlineStr">
        <is>
          <t>0:39</t>
        </is>
      </c>
      <c r="C179" t="inlineStr">
        <is>
          <t>anthropologist William Leap</t>
        </is>
      </c>
      <c r="D179">
        <f>HYPERLINK("https://www.youtube.com/watch?v=UjqKcvu3Ycs&amp;t=39s", "Go to time")</f>
        <v/>
      </c>
    </row>
    <row r="180">
      <c r="A180">
        <f>HYPERLINK("https://www.youtube.com/watch?v=UjqKcvu3Ycs", "Video")</f>
        <v/>
      </c>
      <c r="B180" t="inlineStr">
        <is>
          <t>0:50</t>
        </is>
      </c>
      <c r="C180" t="inlineStr">
        <is>
          <t>Leap wasn't the first to
study lavender language.</t>
        </is>
      </c>
      <c r="D180">
        <f>HYPERLINK("https://www.youtube.com/watch?v=UjqKcvu3Ycs&amp;t=50s", "Go to time")</f>
        <v/>
      </c>
    </row>
    <row r="181">
      <c r="A181">
        <f>HYPERLINK("https://www.youtube.com/watch?v=cp0QhCV5uHw", "Video")</f>
        <v/>
      </c>
      <c r="B181" t="inlineStr">
        <is>
          <t>4:36</t>
        </is>
      </c>
      <c r="C181" t="inlineStr">
        <is>
          <t>It's a bit of an abstract
leap to talk about</t>
        </is>
      </c>
      <c r="D181">
        <f>HYPERLINK("https://www.youtube.com/watch?v=cp0QhCV5uHw&amp;t=276s", "Go to time")</f>
        <v/>
      </c>
    </row>
    <row r="182">
      <c r="A182">
        <f>HYPERLINK("https://www.youtube.com/watch?v=wW6eKLLViK8", "Video")</f>
        <v/>
      </c>
      <c r="B182" t="inlineStr">
        <is>
          <t>6:22</t>
        </is>
      </c>
      <c r="C182" t="inlineStr">
        <is>
          <t>was likely “sporting salmon in a lively
mood” leaping out of the water.</t>
        </is>
      </c>
      <c r="D182">
        <f>HYPERLINK("https://www.youtube.com/watch?v=wW6eKLLViK8&amp;t=382s", "Go to time")</f>
        <v/>
      </c>
    </row>
    <row r="183">
      <c r="A183">
        <f>HYPERLINK("https://www.youtube.com/watch?v=FcNUxb_4qbo", "Video")</f>
        <v/>
      </c>
      <c r="B183" t="inlineStr">
        <is>
          <t>2:47</t>
        </is>
      </c>
      <c r="C183" t="inlineStr">
        <is>
          <t>‘Hob’ may come from the Norwegian hoppe meaning mare, or the Old Norse word hoppa which translates to leap or hop.</t>
        </is>
      </c>
      <c r="D183">
        <f>HYPERLINK("https://www.youtube.com/watch?v=FcNUxb_4qbo&amp;t=167s", "Go to time")</f>
        <v/>
      </c>
    </row>
    <row r="184">
      <c r="A184">
        <f>HYPERLINK("https://www.youtube.com/watch?v=rtqRaKhu1VY", "Video")</f>
        <v/>
      </c>
      <c r="B184" t="inlineStr">
        <is>
          <t>2:25</t>
        </is>
      </c>
      <c r="C184" t="inlineStr">
        <is>
          <t>Several years later, after reaching adulthood,
Jane leaps at the chance to see more of the</t>
        </is>
      </c>
      <c r="D184">
        <f>HYPERLINK("https://www.youtube.com/watch?v=rtqRaKhu1VY&amp;t=145s", "Go to time")</f>
        <v/>
      </c>
    </row>
    <row r="185">
      <c r="A185">
        <f>HYPERLINK("https://www.youtube.com/watch?v=zHCGdyhHlRs", "Video")</f>
        <v/>
      </c>
      <c r="B185" t="inlineStr">
        <is>
          <t>8:58</t>
        </is>
      </c>
      <c r="C185" t="inlineStr">
        <is>
          <t>so which Pokemon could make the
leap from the console screen</t>
        </is>
      </c>
      <c r="D185">
        <f>HYPERLINK("https://www.youtube.com/watch?v=zHCGdyhHlRs&amp;t=538s", "Go to time")</f>
        <v/>
      </c>
    </row>
    <row r="186">
      <c r="A186">
        <f>HYPERLINK("https://www.youtube.com/watch?v=LRNMa65cuEo", "Video")</f>
        <v/>
      </c>
      <c r="B186" t="inlineStr">
        <is>
          <t>3:18</t>
        </is>
      </c>
      <c r="C186" t="inlineStr">
        <is>
          <t>It was said that during a funeral procession,
the Kasha would suddenly appear, leap upon</t>
        </is>
      </c>
      <c r="D186">
        <f>HYPERLINK("https://www.youtube.com/watch?v=LRNMa65cuEo&amp;t=198s", "Go to time")</f>
        <v/>
      </c>
    </row>
    <row r="187">
      <c r="A187">
        <f>HYPERLINK("https://www.youtube.com/watch?v=LRNMa65cuEo", "Video")</f>
        <v/>
      </c>
      <c r="B187" t="inlineStr">
        <is>
          <t>9:03</t>
        </is>
      </c>
      <c r="C187" t="inlineStr">
        <is>
          <t>There's a superstition that if a cat leaps
over a dead body, that the body will come</t>
        </is>
      </c>
      <c r="D187">
        <f>HYPERLINK("https://www.youtube.com/watch?v=LRNMa65cuEo&amp;t=543s", "Go to time")</f>
        <v/>
      </c>
    </row>
    <row r="188">
      <c r="A188">
        <f>HYPERLINK("https://www.youtube.com/watch?v=5fJKnLRXTaA", "Video")</f>
        <v/>
      </c>
      <c r="B188" t="inlineStr">
        <is>
          <t>2:19</t>
        </is>
      </c>
      <c r="C188" t="inlineStr">
        <is>
          <t>This question is actually
behind one of the greatest leaps</t>
        </is>
      </c>
      <c r="D188">
        <f>HYPERLINK("https://www.youtube.com/watch?v=5fJKnLRXTaA&amp;t=139s", "Go to time")</f>
        <v/>
      </c>
    </row>
    <row r="189">
      <c r="A189">
        <f>HYPERLINK("https://www.youtube.com/watch?v=eDW8OoPjvH8", "Video")</f>
        <v/>
      </c>
      <c r="B189" t="inlineStr">
        <is>
          <t>5:05</t>
        </is>
      </c>
      <c r="C189" t="inlineStr">
        <is>
          <t>or space between its
incredibly powerful leaps.</t>
        </is>
      </c>
      <c r="D189">
        <f>HYPERLINK("https://www.youtube.com/watch?v=eDW8OoPjvH8&amp;t=305s", "Go to time")</f>
        <v/>
      </c>
    </row>
    <row r="190">
      <c r="A190">
        <f>HYPERLINK("https://www.youtube.com/watch?v=XypOiuMTcAI", "Video")</f>
        <v/>
      </c>
      <c r="B190" t="inlineStr">
        <is>
          <t>2:57</t>
        </is>
      </c>
      <c r="C190" t="inlineStr">
        <is>
          <t>exactly a giant leap from killing</t>
        </is>
      </c>
      <c r="D190">
        <f>HYPERLINK("https://www.youtube.com/watch?v=XypOiuMTcAI&amp;t=177s", "Go to time")</f>
        <v/>
      </c>
    </row>
    <row r="191">
      <c r="A191">
        <f>HYPERLINK("https://www.youtube.com/watch?v=YGFExXILz7c", "Video")</f>
        <v/>
      </c>
      <c r="B191" t="inlineStr">
        <is>
          <t>1:30</t>
        </is>
      </c>
      <c r="C191" t="inlineStr">
        <is>
          <t>right i do leap tall buildings in a</t>
        </is>
      </c>
      <c r="D191">
        <f>HYPERLINK("https://www.youtube.com/watch?v=YGFExXILz7c&amp;t=90s", "Go to time")</f>
        <v/>
      </c>
    </row>
    <row r="192">
      <c r="A192">
        <f>HYPERLINK("https://www.youtube.com/watch?v=p8JB8fUfVx8", "Video")</f>
        <v/>
      </c>
      <c r="B192" t="inlineStr">
        <is>
          <t>0:31</t>
        </is>
      </c>
      <c r="C192" t="inlineStr">
        <is>
          <t>right I do leap tall buildings in a</t>
        </is>
      </c>
      <c r="D192">
        <f>HYPERLINK("https://www.youtube.com/watch?v=p8JB8fUfVx8&amp;t=31s", "Go to time")</f>
        <v/>
      </c>
    </row>
    <row r="193">
      <c r="A193">
        <f>HYPERLINK("https://www.youtube.com/watch?v=2rELWjL6J4M", "Video")</f>
        <v/>
      </c>
      <c r="B193" t="inlineStr">
        <is>
          <t>4:52</t>
        </is>
      </c>
      <c r="C193" t="inlineStr">
        <is>
          <t>giant leap from killing someone perjury</t>
        </is>
      </c>
      <c r="D193">
        <f>HYPERLINK("https://www.youtube.com/watch?v=2rELWjL6J4M&amp;t=292s", "Go to time")</f>
        <v/>
      </c>
    </row>
    <row r="194">
      <c r="A194">
        <f>HYPERLINK("https://www.youtube.com/watch?v=ddAOQwxzq1o", "Video")</f>
        <v/>
      </c>
      <c r="B194" t="inlineStr">
        <is>
          <t>6:36</t>
        </is>
      </c>
      <c r="C194" t="inlineStr">
        <is>
          <t>Trinidad Tobago not a giant leap the</t>
        </is>
      </c>
      <c r="D194">
        <f>HYPERLINK("https://www.youtube.com/watch?v=ddAOQwxzq1o&amp;t=396s", "Go to time")</f>
        <v/>
      </c>
    </row>
    <row r="195">
      <c r="A195">
        <f>HYPERLINK("https://www.youtube.com/watch?v=vKoIB0PNMtA", "Video")</f>
        <v/>
      </c>
      <c r="B195" t="inlineStr">
        <is>
          <t>1:24</t>
        </is>
      </c>
      <c r="C195" t="inlineStr">
        <is>
          <t>to trinidad-tobago it's not a giant leap</t>
        </is>
      </c>
      <c r="D195">
        <f>HYPERLINK("https://www.youtube.com/watch?v=vKoIB0PNMtA&amp;t=84s", "Go to time")</f>
        <v/>
      </c>
    </row>
    <row r="196">
      <c r="A196">
        <f>HYPERLINK("https://www.youtube.com/watch?v=pVZzgzYZdCA", "Video")</f>
        <v/>
      </c>
      <c r="B196" t="inlineStr">
        <is>
          <t>2:15</t>
        </is>
      </c>
      <c r="C196" t="inlineStr">
        <is>
          <t>leapfrogging it's it's just something</t>
        </is>
      </c>
      <c r="D196">
        <f>HYPERLINK("https://www.youtube.com/watch?v=pVZzgzYZdCA&amp;t=135s", "Go to time")</f>
        <v/>
      </c>
    </row>
    <row r="197">
      <c r="A197">
        <f>HYPERLINK("https://www.youtube.com/watch?v=RAh0Q3XsB6w", "Video")</f>
        <v/>
      </c>
      <c r="B197" t="inlineStr">
        <is>
          <t>4:47</t>
        </is>
      </c>
      <c r="C197" t="inlineStr">
        <is>
          <t>I think the entire plenary leapt
to their feet and started applauding.</t>
        </is>
      </c>
      <c r="D197">
        <f>HYPERLINK("https://www.youtube.com/watch?v=RAh0Q3XsB6w&amp;t=287s", "Go to time")</f>
        <v/>
      </c>
    </row>
    <row r="198">
      <c r="A198">
        <f>HYPERLINK("https://www.youtube.com/watch?v=lkMV6SxilXc", "Video")</f>
        <v/>
      </c>
      <c r="B198" t="inlineStr">
        <is>
          <t>47:30</t>
        </is>
      </c>
      <c r="C198" t="inlineStr">
        <is>
          <t>place emotionally it is a leap of faith</t>
        </is>
      </c>
      <c r="D198">
        <f>HYPERLINK("https://www.youtube.com/watch?v=lkMV6SxilXc&amp;t=2850s", "Go to time")</f>
        <v/>
      </c>
    </row>
    <row r="199">
      <c r="A199">
        <f>HYPERLINK("https://www.youtube.com/watch?v=lkMV6SxilXc", "Video")</f>
        <v/>
      </c>
      <c r="B199" t="inlineStr">
        <is>
          <t>47:43</t>
        </is>
      </c>
      <c r="C199" t="inlineStr">
        <is>
          <t>make you feel better is a leap of faith</t>
        </is>
      </c>
      <c r="D199">
        <f>HYPERLINK("https://www.youtube.com/watch?v=lkMV6SxilXc&amp;t=2863s", "Go to time")</f>
        <v/>
      </c>
    </row>
    <row r="200">
      <c r="A200">
        <f>HYPERLINK("https://www.youtube.com/watch?v=3w6Ztmpm910", "Video")</f>
        <v/>
      </c>
      <c r="B200" t="inlineStr">
        <is>
          <t>3:35</t>
        </is>
      </c>
      <c r="C200" t="inlineStr">
        <is>
          <t>In taking that giant leap for mankind,</t>
        </is>
      </c>
      <c r="D200">
        <f>HYPERLINK("https://www.youtube.com/watch?v=3w6Ztmpm910&amp;t=215s", "Go to time")</f>
        <v/>
      </c>
    </row>
    <row r="201">
      <c r="A201">
        <f>HYPERLINK("https://www.youtube.com/watch?v=b4qVI780Jgw", "Video")</f>
        <v/>
      </c>
      <c r="B201" t="inlineStr">
        <is>
          <t>5:14</t>
        </is>
      </c>
      <c r="C201" t="inlineStr">
        <is>
          <t>This is the leap from silent
to boomer to millennial.</t>
        </is>
      </c>
      <c r="D201">
        <f>HYPERLINK("https://www.youtube.com/watch?v=b4qVI780Jgw&amp;t=314s", "Go to time")</f>
        <v/>
      </c>
    </row>
    <row r="202">
      <c r="A202">
        <f>HYPERLINK("https://www.youtube.com/watch?v=8woKcr7u-YQ", "Video")</f>
        <v/>
      </c>
      <c r="B202" t="inlineStr">
        <is>
          <t>2:14</t>
        </is>
      </c>
      <c r="C202" t="inlineStr">
        <is>
          <t>Maria dropped the mouse,
pushed back from the table, leaped up</t>
        </is>
      </c>
      <c r="D202">
        <f>HYPERLINK("https://www.youtube.com/watch?v=8woKcr7u-YQ&amp;t=134s", "Go to time")</f>
        <v/>
      </c>
    </row>
    <row r="203">
      <c r="A203">
        <f>HYPERLINK("https://www.youtube.com/watch?v=0kSjaP1Xi1U", "Video")</f>
        <v/>
      </c>
      <c r="B203" t="inlineStr">
        <is>
          <t>1:54</t>
        </is>
      </c>
      <c r="C203" t="inlineStr">
        <is>
          <t>I took that leap of faith
and did it anyway.</t>
        </is>
      </c>
      <c r="D203">
        <f>HYPERLINK("https://www.youtube.com/watch?v=0kSjaP1Xi1U&amp;t=114s", "Go to time")</f>
        <v/>
      </c>
    </row>
    <row r="204">
      <c r="A204">
        <f>HYPERLINK("https://www.youtube.com/watch?v=0kSjaP1Xi1U", "Video")</f>
        <v/>
      </c>
      <c r="B204" t="inlineStr">
        <is>
          <t>4:07</t>
        </is>
      </c>
      <c r="C204" t="inlineStr">
        <is>
          <t>If we all took that leap of faith
to stand for what we believe is right,</t>
        </is>
      </c>
      <c r="D204">
        <f>HYPERLINK("https://www.youtube.com/watch?v=0kSjaP1Xi1U&amp;t=247s", "Go to time")</f>
        <v/>
      </c>
    </row>
    <row r="205">
      <c r="A205">
        <f>HYPERLINK("https://www.youtube.com/watch?v=XdqV66m7Los", "Video")</f>
        <v/>
      </c>
      <c r="B205" t="inlineStr">
        <is>
          <t>2:06</t>
        </is>
      </c>
      <c r="C205" t="inlineStr">
        <is>
          <t>Actually, this is where we get
the expression "a leap of faith" from.</t>
        </is>
      </c>
      <c r="D205">
        <f>HYPERLINK("https://www.youtube.com/watch?v=XdqV66m7Los&amp;t=126s", "Go to time")</f>
        <v/>
      </c>
    </row>
    <row r="206">
      <c r="A206">
        <f>HYPERLINK("https://www.youtube.com/watch?v=CeUoS2T2hhc", "Video")</f>
        <v/>
      </c>
      <c r="B206" t="inlineStr">
        <is>
          <t>10:28</t>
        </is>
      </c>
      <c r="C206" t="inlineStr">
        <is>
          <t>that this does not seem
like that much of a leap,</t>
        </is>
      </c>
      <c r="D206">
        <f>HYPERLINK("https://www.youtube.com/watch?v=CeUoS2T2hhc&amp;t=628s", "Go to time")</f>
        <v/>
      </c>
    </row>
    <row r="207">
      <c r="A207">
        <f>HYPERLINK("https://www.youtube.com/watch?v=LUn8IjZKBPg", "Video")</f>
        <v/>
      </c>
      <c r="B207" t="inlineStr">
        <is>
          <t>10:18</t>
        </is>
      </c>
      <c r="C207" t="inlineStr">
        <is>
          <t>AI already lets us leap
over language barriers</t>
        </is>
      </c>
      <c r="D207">
        <f>HYPERLINK("https://www.youtube.com/watch?v=LUn8IjZKBPg&amp;t=618s", "Go to time")</f>
        <v/>
      </c>
    </row>
    <row r="208">
      <c r="A208">
        <f>HYPERLINK("https://www.youtube.com/watch?v=nBN9zG1JNPg", "Video")</f>
        <v/>
      </c>
      <c r="B208" t="inlineStr">
        <is>
          <t>4:21</t>
        </is>
      </c>
      <c r="C208" t="inlineStr">
        <is>
          <t>And then they would leap
into trying to prove that they were right,</t>
        </is>
      </c>
      <c r="D208">
        <f>HYPERLINK("https://www.youtube.com/watch?v=nBN9zG1JNPg&amp;t=261s", "Go to time")</f>
        <v/>
      </c>
    </row>
    <row r="209">
      <c r="A209">
        <f>HYPERLINK("https://www.youtube.com/watch?v=DGvPfD1Dd1U", "Video")</f>
        <v/>
      </c>
      <c r="B209" t="inlineStr">
        <is>
          <t>1:13</t>
        </is>
      </c>
      <c r="C209" t="inlineStr">
        <is>
          <t>Was relativity theory another big leap
in the history of ideas</t>
        </is>
      </c>
      <c r="D209">
        <f>HYPERLINK("https://www.youtube.com/watch?v=DGvPfD1Dd1U&amp;t=73s", "Go to time")</f>
        <v/>
      </c>
    </row>
    <row r="210">
      <c r="A210">
        <f>HYPERLINK("https://www.youtube.com/watch?v=73rUjrow5pI", "Video")</f>
        <v/>
      </c>
      <c r="B210" t="inlineStr">
        <is>
          <t>8:37</t>
        </is>
      </c>
      <c r="C210" t="inlineStr">
        <is>
          <t>And they can totally leapfrog over
the absence of legacy infrastructure</t>
        </is>
      </c>
      <c r="D210">
        <f>HYPERLINK("https://www.youtube.com/watch?v=73rUjrow5pI&amp;t=517s", "Go to time")</f>
        <v/>
      </c>
    </row>
    <row r="211">
      <c r="A211">
        <f>HYPERLINK("https://www.youtube.com/watch?v=73rUjrow5pI", "Video")</f>
        <v/>
      </c>
      <c r="B211" t="inlineStr">
        <is>
          <t>10:49</t>
        </is>
      </c>
      <c r="C211" t="inlineStr">
        <is>
          <t>is that these kinds of leaps
generate compounding gains.</t>
        </is>
      </c>
      <c r="D211">
        <f>HYPERLINK("https://www.youtube.com/watch?v=73rUjrow5pI&amp;t=649s", "Go to time")</f>
        <v/>
      </c>
    </row>
    <row r="212">
      <c r="A212">
        <f>HYPERLINK("https://www.youtube.com/watch?v=8_cEKbzbC98", "Video")</f>
        <v/>
      </c>
      <c r="B212" t="inlineStr">
        <is>
          <t>6:09</t>
        </is>
      </c>
      <c r="C212" t="inlineStr">
        <is>
          <t>we need to make it easier
for folks to take the leap.</t>
        </is>
      </c>
      <c r="D212">
        <f>HYPERLINK("https://www.youtube.com/watch?v=8_cEKbzbC98&amp;t=369s", "Go to time")</f>
        <v/>
      </c>
    </row>
    <row r="213">
      <c r="A213">
        <f>HYPERLINK("https://www.youtube.com/watch?v=McxUiTl61nY", "Video")</f>
        <v/>
      </c>
      <c r="B213" t="inlineStr">
        <is>
          <t>0:38</t>
        </is>
      </c>
      <c r="C213" t="inlineStr">
        <is>
          <t>was: "One small step for a man,
one giant leap for mankind."</t>
        </is>
      </c>
      <c r="D213">
        <f>HYPERLINK("https://www.youtube.com/watch?v=McxUiTl61nY&amp;t=38s", "Go to time")</f>
        <v/>
      </c>
    </row>
    <row r="214">
      <c r="A214">
        <f>HYPERLINK("https://www.youtube.com/watch?v=iF5-aDJOr6U", "Video")</f>
        <v/>
      </c>
      <c r="B214" t="inlineStr">
        <is>
          <t>9:40</t>
        </is>
      </c>
      <c r="C214" t="inlineStr">
        <is>
          <t>I believe that the next big,
quantum leap in science education</t>
        </is>
      </c>
      <c r="D214">
        <f>HYPERLINK("https://www.youtube.com/watch?v=iF5-aDJOr6U&amp;t=580s", "Go to time")</f>
        <v/>
      </c>
    </row>
    <row r="215">
      <c r="A215">
        <f>HYPERLINK("https://www.youtube.com/watch?v=_B9A3J70IPQ", "Video")</f>
        <v/>
      </c>
      <c r="B215" t="inlineStr">
        <is>
          <t>4:57</t>
        </is>
      </c>
      <c r="C215" t="inlineStr">
        <is>
          <t>hard at work, leaping
in and out of the optic nerve,</t>
        </is>
      </c>
      <c r="D215">
        <f>HYPERLINK("https://www.youtube.com/watch?v=_B9A3J70IPQ&amp;t=297s", "Go to time")</f>
        <v/>
      </c>
    </row>
    <row r="216">
      <c r="A216">
        <f>HYPERLINK("https://www.youtube.com/watch?v=SxK5qD8sNL4", "Video")</f>
        <v/>
      </c>
      <c r="B216" t="inlineStr">
        <is>
          <t>5:26</t>
        </is>
      </c>
      <c r="C216" t="inlineStr">
        <is>
          <t>one which includes leapfrogging</t>
        </is>
      </c>
      <c r="D216">
        <f>HYPERLINK("https://www.youtube.com/watch?v=SxK5qD8sNL4&amp;t=326s", "Go to time")</f>
        <v/>
      </c>
    </row>
    <row r="217">
      <c r="A217">
        <f>HYPERLINK("https://www.youtube.com/watch?v=YKufhUZRJ1E", "Video")</f>
        <v/>
      </c>
      <c r="B217" t="inlineStr">
        <is>
          <t>3:49</t>
        </is>
      </c>
      <c r="C217" t="inlineStr">
        <is>
          <t>it led them to their big leaps.</t>
        </is>
      </c>
      <c r="D217">
        <f>HYPERLINK("https://www.youtube.com/watch?v=YKufhUZRJ1E&amp;t=229s", "Go to time")</f>
        <v/>
      </c>
    </row>
    <row r="218">
      <c r="A218">
        <f>HYPERLINK("https://www.youtube.com/watch?v=6djPLVa9aQ4", "Video")</f>
        <v/>
      </c>
      <c r="B218" t="inlineStr">
        <is>
          <t>10:01</t>
        </is>
      </c>
      <c r="C218" t="inlineStr">
        <is>
          <t>and then taking a big leap.</t>
        </is>
      </c>
      <c r="D218">
        <f>HYPERLINK("https://www.youtube.com/watch?v=6djPLVa9aQ4&amp;t=601s", "Go to time")</f>
        <v/>
      </c>
    </row>
    <row r="219">
      <c r="A219">
        <f>HYPERLINK("https://www.youtube.com/watch?v=SNHUu7YkNjA", "Video")</f>
        <v/>
      </c>
      <c r="B219" t="inlineStr">
        <is>
          <t>5:21</t>
        </is>
      </c>
      <c r="C219" t="inlineStr">
        <is>
          <t>technological leaps in agriculture and</t>
        </is>
      </c>
      <c r="D219">
        <f>HYPERLINK("https://www.youtube.com/watch?v=SNHUu7YkNjA&amp;t=321s", "Go to time")</f>
        <v/>
      </c>
    </row>
    <row r="220">
      <c r="A220">
        <f>HYPERLINK("https://www.youtube.com/watch?v=a4ZBzM3L6ws", "Video")</f>
        <v/>
      </c>
      <c r="B220" t="inlineStr">
        <is>
          <t>4:29</t>
        </is>
      </c>
      <c r="C220" t="inlineStr">
        <is>
          <t>In Africa, the continent
has leapfrogged phone lines</t>
        </is>
      </c>
      <c r="D220">
        <f>HYPERLINK("https://www.youtube.com/watch?v=a4ZBzM3L6ws&amp;t=269s", "Go to time")</f>
        <v/>
      </c>
    </row>
    <row r="221">
      <c r="A221">
        <f>HYPERLINK("https://www.youtube.com/watch?v=d4Cy16uOdLM", "Video")</f>
        <v/>
      </c>
      <c r="B221" t="inlineStr">
        <is>
          <t>8:04</t>
        </is>
      </c>
      <c r="C221" t="inlineStr">
        <is>
          <t>Skip the dirty steps. Leapfrog to clean.</t>
        </is>
      </c>
      <c r="D221">
        <f>HYPERLINK("https://www.youtube.com/watch?v=d4Cy16uOdLM&amp;t=484s", "Go to time")</f>
        <v/>
      </c>
    </row>
    <row r="222">
      <c r="A222">
        <f>HYPERLINK("https://www.youtube.com/watch?v=8IGZ_M0OOmA", "Video")</f>
        <v/>
      </c>
      <c r="B222" t="inlineStr">
        <is>
          <t>16:21</t>
        </is>
      </c>
      <c r="C222" t="inlineStr">
        <is>
          <t>where we have an opportunity
to make huge leaps forward,</t>
        </is>
      </c>
      <c r="D222">
        <f>HYPERLINK("https://www.youtube.com/watch?v=8IGZ_M0OOmA&amp;t=981s", "Go to time")</f>
        <v/>
      </c>
    </row>
    <row r="223">
      <c r="A223">
        <f>HYPERLINK("https://www.youtube.com/watch?v=_8vLkIj_Lsk", "Video")</f>
        <v/>
      </c>
      <c r="B223" t="inlineStr">
        <is>
          <t>0:54</t>
        </is>
      </c>
      <c r="C223" t="inlineStr">
        <is>
          <t>This is for those that are ready
to make the completely scary leap</t>
        </is>
      </c>
      <c r="D223">
        <f>HYPERLINK("https://www.youtube.com/watch?v=_8vLkIj_Lsk&amp;t=54s", "Go to time")</f>
        <v/>
      </c>
    </row>
    <row r="224">
      <c r="A224">
        <f>HYPERLINK("https://www.youtube.com/watch?v=-kHm6YiboHA", "Video")</f>
        <v/>
      </c>
      <c r="B224" t="inlineStr">
        <is>
          <t>6:54</t>
        </is>
      </c>
      <c r="C224" t="inlineStr">
        <is>
          <t>And we should not be asking
the folks in the middle to make the leap</t>
        </is>
      </c>
      <c r="D224">
        <f>HYPERLINK("https://www.youtube.com/watch?v=-kHm6YiboHA&amp;t=414s", "Go to time")</f>
        <v/>
      </c>
    </row>
    <row r="225">
      <c r="A225">
        <f>HYPERLINK("https://www.youtube.com/watch?v=hLltkC-G5dY", "Video")</f>
        <v/>
      </c>
      <c r="B225" t="inlineStr">
        <is>
          <t>3:35</t>
        </is>
      </c>
      <c r="C225" t="inlineStr">
        <is>
          <t>Now, conceptually,
this was a massive leap forward.</t>
        </is>
      </c>
      <c r="D225">
        <f>HYPERLINK("https://www.youtube.com/watch?v=hLltkC-G5dY&amp;t=215s", "Go to time")</f>
        <v/>
      </c>
    </row>
    <row r="226">
      <c r="A226">
        <f>HYPERLINK("https://www.youtube.com/watch?v=9EBkS2kE7uk", "Video")</f>
        <v/>
      </c>
      <c r="B226" t="inlineStr">
        <is>
          <t>5:54</t>
        </is>
      </c>
      <c r="C226" t="inlineStr">
        <is>
          <t>but it literally felt as if Twitter
leaped through my screen</t>
        </is>
      </c>
      <c r="D226">
        <f>HYPERLINK("https://www.youtube.com/watch?v=9EBkS2kE7uk&amp;t=354s", "Go to time")</f>
        <v/>
      </c>
    </row>
    <row r="227">
      <c r="A227">
        <f>HYPERLINK("https://www.youtube.com/watch?v=GIBoCJeB3HQ", "Video")</f>
        <v/>
      </c>
      <c r="B227" t="inlineStr">
        <is>
          <t>3:18</t>
        </is>
      </c>
      <c r="C227" t="inlineStr">
        <is>
          <t>So I took a huge leap of faith</t>
        </is>
      </c>
      <c r="D227">
        <f>HYPERLINK("https://www.youtube.com/watch?v=GIBoCJeB3HQ&amp;t=198s", "Go to time")</f>
        <v/>
      </c>
    </row>
    <row r="228">
      <c r="A228">
        <f>HYPERLINK("https://www.youtube.com/watch?v=61hRq0D8Zcs", "Video")</f>
        <v/>
      </c>
      <c r="B228" t="inlineStr">
        <is>
          <t>0:28</t>
        </is>
      </c>
      <c r="C228" t="inlineStr">
        <is>
          <t>They can't leap in front
of the king's horse like a suffragette</t>
        </is>
      </c>
      <c r="D228">
        <f>HYPERLINK("https://www.youtube.com/watch?v=61hRq0D8Zcs&amp;t=28s", "Go to time")</f>
        <v/>
      </c>
    </row>
    <row r="229">
      <c r="A229">
        <f>HYPERLINK("https://www.youtube.com/watch?v=GqGksNRYu8s", "Video")</f>
        <v/>
      </c>
      <c r="B229" t="inlineStr">
        <is>
          <t>2:39</t>
        </is>
      </c>
      <c r="C229" t="inlineStr">
        <is>
          <t>millions of people across the world
to take a trust leap.</t>
        </is>
      </c>
      <c r="D229">
        <f>HYPERLINK("https://www.youtube.com/watch?v=GqGksNRYu8s&amp;t=159s", "Go to time")</f>
        <v/>
      </c>
    </row>
    <row r="230">
      <c r="A230">
        <f>HYPERLINK("https://www.youtube.com/watch?v=GqGksNRYu8s", "Video")</f>
        <v/>
      </c>
      <c r="B230" t="inlineStr">
        <is>
          <t>2:43</t>
        </is>
      </c>
      <c r="C230" t="inlineStr">
        <is>
          <t>A trust leap happens when we take the risk
to do something new or different</t>
        </is>
      </c>
      <c r="D230">
        <f>HYPERLINK("https://www.youtube.com/watch?v=GqGksNRYu8s&amp;t=163s", "Go to time")</f>
        <v/>
      </c>
    </row>
    <row r="231">
      <c r="A231">
        <f>HYPERLINK("https://www.youtube.com/watch?v=GqGksNRYu8s", "Video")</f>
        <v/>
      </c>
      <c r="B231" t="inlineStr">
        <is>
          <t>3:28</t>
        </is>
      </c>
      <c r="C231" t="inlineStr">
        <is>
          <t>For you to leap from a place of certainty,</t>
        </is>
      </c>
      <c r="D231">
        <f>HYPERLINK("https://www.youtube.com/watch?v=GqGksNRYu8s&amp;t=208s", "Go to time")</f>
        <v/>
      </c>
    </row>
    <row r="232">
      <c r="A232">
        <f>HYPERLINK("https://www.youtube.com/watch?v=GqGksNRYu8s", "Video")</f>
        <v/>
      </c>
      <c r="B232" t="inlineStr">
        <is>
          <t>4:59</t>
        </is>
      </c>
      <c r="C232" t="inlineStr">
        <is>
          <t>at taking trust leaps.</t>
        </is>
      </c>
      <c r="D232">
        <f>HYPERLINK("https://www.youtube.com/watch?v=GqGksNRYu8s&amp;t=299s", "Go to time")</f>
        <v/>
      </c>
    </row>
    <row r="233">
      <c r="A233">
        <f>HYPERLINK("https://www.youtube.com/watch?v=GqGksNRYu8s", "Video")</f>
        <v/>
      </c>
      <c r="B233" t="inlineStr">
        <is>
          <t>5:05</t>
        </is>
      </c>
      <c r="C233" t="inlineStr">
        <is>
          <t>That's a trust leap.</t>
        </is>
      </c>
      <c r="D233">
        <f>HYPERLINK("https://www.youtube.com/watch?v=GqGksNRYu8s&amp;t=305s", "Go to time")</f>
        <v/>
      </c>
    </row>
    <row r="234">
      <c r="A234">
        <f>HYPERLINK("https://www.youtube.com/watch?v=GqGksNRYu8s", "Video")</f>
        <v/>
      </c>
      <c r="B234" t="inlineStr">
        <is>
          <t>12:39</t>
        </is>
      </c>
      <c r="C234" t="inlineStr">
        <is>
          <t>Now, that is a massive trust leap
that hasn't happened yet.</t>
        </is>
      </c>
      <c r="D234">
        <f>HYPERLINK("https://www.youtube.com/watch?v=GqGksNRYu8s&amp;t=759s", "Go to time")</f>
        <v/>
      </c>
    </row>
    <row r="235">
      <c r="A235">
        <f>HYPERLINK("https://www.youtube.com/watch?v=GqGksNRYu8s", "Video")</f>
        <v/>
      </c>
      <c r="B235" t="inlineStr">
        <is>
          <t>15:31</t>
        </is>
      </c>
      <c r="C235" t="inlineStr">
        <is>
          <t>Every day, five million people
will take a trust leap</t>
        </is>
      </c>
      <c r="D235">
        <f>HYPERLINK("https://www.youtube.com/watch?v=GqGksNRYu8s&amp;t=931s", "Go to time")</f>
        <v/>
      </c>
    </row>
    <row r="236">
      <c r="A236">
        <f>HYPERLINK("https://www.youtube.com/watch?v=GFpciGYBELo", "Video")</f>
        <v/>
      </c>
      <c r="B236" t="inlineStr">
        <is>
          <t>7:00</t>
        </is>
      </c>
      <c r="C236" t="inlineStr">
        <is>
          <t>intelligent than that leap will actually</t>
        </is>
      </c>
      <c r="D236">
        <f>HYPERLINK("https://www.youtube.com/watch?v=GFpciGYBELo&amp;t=420s", "Go to time")</f>
        <v/>
      </c>
    </row>
    <row r="237">
      <c r="A237">
        <f>HYPERLINK("https://www.youtube.com/watch?v=GFpciGYBELo", "Video")</f>
        <v/>
      </c>
      <c r="B237" t="inlineStr">
        <is>
          <t>53:37</t>
        </is>
      </c>
      <c r="C237" t="inlineStr">
        <is>
          <t>that belief to say leap is not an</t>
        </is>
      </c>
      <c r="D237">
        <f>HYPERLINK("https://www.youtube.com/watch?v=GFpciGYBELo&amp;t=3217s", "Go to time")</f>
        <v/>
      </c>
    </row>
    <row r="238">
      <c r="A238">
        <f>HYPERLINK("https://www.youtube.com/watch?v=rftagV38YKY", "Video")</f>
        <v/>
      </c>
      <c r="B238" t="inlineStr">
        <is>
          <t>4:48</t>
        </is>
      </c>
      <c r="C238" t="inlineStr">
        <is>
          <t>Good science, imagination
and a leap of faith</t>
        </is>
      </c>
      <c r="D238">
        <f>HYPERLINK("https://www.youtube.com/watch?v=rftagV38YKY&amp;t=288s", "Go to time")</f>
        <v/>
      </c>
    </row>
    <row r="239">
      <c r="A239">
        <f>HYPERLINK("https://www.youtube.com/watch?v=gMsQO5u7-NQ", "Video")</f>
        <v/>
      </c>
      <c r="B239" t="inlineStr">
        <is>
          <t>2:53</t>
        </is>
      </c>
      <c r="C239" t="inlineStr">
        <is>
          <t>would be the driving force
behind the next leap in device design.</t>
        </is>
      </c>
      <c r="D239">
        <f>HYPERLINK("https://www.youtube.com/watch?v=gMsQO5u7-NQ&amp;t=173s", "Go to time")</f>
        <v/>
      </c>
    </row>
    <row r="240">
      <c r="A240">
        <f>HYPERLINK("https://www.youtube.com/watch?v=dCXCzbyvIR0", "Video")</f>
        <v/>
      </c>
      <c r="B240" t="inlineStr">
        <is>
          <t>3:24</t>
        </is>
      </c>
      <c r="C240" t="inlineStr">
        <is>
          <t>if only they had taken a leap
and ventured out beyond their island</t>
        </is>
      </c>
      <c r="D240">
        <f>HYPERLINK("https://www.youtube.com/watch?v=dCXCzbyvIR0&amp;t=204s", "Go to time")</f>
        <v/>
      </c>
    </row>
    <row r="241">
      <c r="A241">
        <f>HYPERLINK("https://www.youtube.com/watch?v=dCXCzbyvIR0", "Video")</f>
        <v/>
      </c>
      <c r="B241" t="inlineStr">
        <is>
          <t>5:56</t>
        </is>
      </c>
      <c r="C241" t="inlineStr">
        <is>
          <t>Well, Mars is the first leap
we should take in that journey.</t>
        </is>
      </c>
      <c r="D241">
        <f>HYPERLINK("https://www.youtube.com/watch?v=dCXCzbyvIR0&amp;t=356s", "Go to time")</f>
        <v/>
      </c>
    </row>
    <row r="242">
      <c r="A242">
        <f>HYPERLINK("https://www.youtube.com/watch?v=dCXCzbyvIR0", "Video")</f>
        <v/>
      </c>
      <c r="B242" t="inlineStr">
        <is>
          <t>6:14</t>
        </is>
      </c>
      <c r="C242" t="inlineStr">
        <is>
          <t>it will be a giant leap in becoming
a truly spacefaring species</t>
        </is>
      </c>
      <c r="D242">
        <f>HYPERLINK("https://www.youtube.com/watch?v=dCXCzbyvIR0&amp;t=374s", "Go to time")</f>
        <v/>
      </c>
    </row>
    <row r="243">
      <c r="A243">
        <f>HYPERLINK("https://www.youtube.com/watch?v=_qgSz1UmcBM", "Video")</f>
        <v/>
      </c>
      <c r="B243" t="inlineStr">
        <is>
          <t>8:21</t>
        </is>
      </c>
      <c r="C243" t="inlineStr">
        <is>
          <t>through a solid wall, like a phantom
leaping through to the other side.</t>
        </is>
      </c>
      <c r="D243">
        <f>HYPERLINK("https://www.youtube.com/watch?v=_qgSz1UmcBM&amp;t=501s", "Go to time")</f>
        <v/>
      </c>
    </row>
    <row r="244">
      <c r="A244">
        <f>HYPERLINK("https://www.youtube.com/watch?v=dzBj5rRmTv8", "Video")</f>
        <v/>
      </c>
      <c r="B244" t="inlineStr">
        <is>
          <t>8:01</t>
        </is>
      </c>
      <c r="C244" t="inlineStr">
        <is>
          <t>a “leapfrog mindset.”</t>
        </is>
      </c>
      <c r="D244">
        <f>HYPERLINK("https://www.youtube.com/watch?v=dzBj5rRmTv8&amp;t=481s", "Go to time")</f>
        <v/>
      </c>
    </row>
    <row r="245">
      <c r="A245">
        <f>HYPERLINK("https://www.youtube.com/watch?v=dzBj5rRmTv8", "Video")</f>
        <v/>
      </c>
      <c r="B245" t="inlineStr">
        <is>
          <t>8:30</t>
        </is>
      </c>
      <c r="C245" t="inlineStr">
        <is>
          <t>they need to leapfrog and take
an alternative white arrow path.</t>
        </is>
      </c>
      <c r="D245">
        <f>HYPERLINK("https://www.youtube.com/watch?v=dzBj5rRmTv8&amp;t=510s", "Go to time")</f>
        <v/>
      </c>
    </row>
    <row r="246">
      <c r="A246">
        <f>HYPERLINK("https://www.youtube.com/watch?v=dzBj5rRmTv8", "Video")</f>
        <v/>
      </c>
      <c r="B246" t="inlineStr">
        <is>
          <t>8:58</t>
        </is>
      </c>
      <c r="C246" t="inlineStr">
        <is>
          <t>but India in this case
has taken a big leap forward</t>
        </is>
      </c>
      <c r="D246">
        <f>HYPERLINK("https://www.youtube.com/watch?v=dzBj5rRmTv8&amp;t=538s", "Go to time")</f>
        <v/>
      </c>
    </row>
    <row r="247">
      <c r="A247">
        <f>HYPERLINK("https://www.youtube.com/watch?v=dzBj5rRmTv8", "Video")</f>
        <v/>
      </c>
      <c r="B247" t="inlineStr">
        <is>
          <t>9:42</t>
        </is>
      </c>
      <c r="C247" t="inlineStr">
        <is>
          <t>and a leapfrog mindset.</t>
        </is>
      </c>
      <c r="D247">
        <f>HYPERLINK("https://www.youtube.com/watch?v=dzBj5rRmTv8&amp;t=582s", "Go to time")</f>
        <v/>
      </c>
    </row>
    <row r="248">
      <c r="A248">
        <f>HYPERLINK("https://www.youtube.com/watch?v=48x_00Iy0ac", "Video")</f>
        <v/>
      </c>
      <c r="B248" t="inlineStr">
        <is>
          <t>7:00</t>
        </is>
      </c>
      <c r="C248" t="inlineStr">
        <is>
          <t>glass leapt to the top of the list
of quintessentially modern substances.</t>
        </is>
      </c>
      <c r="D248">
        <f>HYPERLINK("https://www.youtube.com/watch?v=48x_00Iy0ac&amp;t=420s", "Go to time")</f>
        <v/>
      </c>
    </row>
    <row r="249">
      <c r="A249">
        <f>HYPERLINK("https://www.youtube.com/watch?v=cmpu58yv8-g", "Video")</f>
        <v/>
      </c>
      <c r="B249" t="inlineStr">
        <is>
          <t>0:40</t>
        </is>
      </c>
      <c r="C249" t="inlineStr">
        <is>
          <t>We make assumptions
and faulty leaps of logic.</t>
        </is>
      </c>
      <c r="D249">
        <f>HYPERLINK("https://www.youtube.com/watch?v=cmpu58yv8-g&amp;t=40s", "Go to time")</f>
        <v/>
      </c>
    </row>
    <row r="250">
      <c r="A250">
        <f>HYPERLINK("https://www.youtube.com/watch?v=zFJH9zUK2mo", "Video")</f>
        <v/>
      </c>
      <c r="B250" t="inlineStr">
        <is>
          <t>4:48</t>
        </is>
      </c>
      <c r="C250" t="inlineStr">
        <is>
          <t>And while scuba diving
was a revolutionary leap forward,</t>
        </is>
      </c>
      <c r="D250">
        <f>HYPERLINK("https://www.youtube.com/watch?v=zFJH9zUK2mo&amp;t=288s", "Go to time")</f>
        <v/>
      </c>
    </row>
    <row r="251">
      <c r="A251">
        <f>HYPERLINK("https://www.youtube.com/watch?v=QIr_eNVtJ58", "Video")</f>
        <v/>
      </c>
      <c r="B251" t="inlineStr">
        <is>
          <t>4:40</t>
        </is>
      </c>
      <c r="C251" t="inlineStr">
        <is>
          <t>It required a leap of faith,</t>
        </is>
      </c>
      <c r="D251">
        <f>HYPERLINK("https://www.youtube.com/watch?v=QIr_eNVtJ58&amp;t=280s", "Go to time")</f>
        <v/>
      </c>
    </row>
    <row r="252">
      <c r="A252">
        <f>HYPERLINK("https://www.youtube.com/watch?v=PUW89NpDYJw", "Video")</f>
        <v/>
      </c>
      <c r="B252" t="inlineStr">
        <is>
          <t>0:20</t>
        </is>
      </c>
      <c r="C252" t="inlineStr">
        <is>
          <t>they famously made
the great leap for mankind.</t>
        </is>
      </c>
      <c r="D252">
        <f>HYPERLINK("https://www.youtube.com/watch?v=PUW89NpDYJw&amp;t=20s", "Go to time")</f>
        <v/>
      </c>
    </row>
    <row r="253">
      <c r="A253">
        <f>HYPERLINK("https://www.youtube.com/watch?v=b2tcLJWNTWM", "Video")</f>
        <v/>
      </c>
      <c r="B253" t="inlineStr">
        <is>
          <t>6:13</t>
        </is>
      </c>
      <c r="C253" t="inlineStr">
        <is>
          <t>I was constantly on hyper alert,
ready to leap in,</t>
        </is>
      </c>
      <c r="D253">
        <f>HYPERLINK("https://www.youtube.com/watch?v=b2tcLJWNTWM&amp;t=373s", "Go to time")</f>
        <v/>
      </c>
    </row>
    <row r="254">
      <c r="A254">
        <f>HYPERLINK("https://www.youtube.com/watch?v=u08T3A7slkE", "Video")</f>
        <v/>
      </c>
      <c r="B254" t="inlineStr">
        <is>
          <t>13:36</t>
        </is>
      </c>
      <c r="C254" t="inlineStr">
        <is>
          <t>Love is the only thing
that can leap over a building</t>
        </is>
      </c>
      <c r="D254">
        <f>HYPERLINK("https://www.youtube.com/watch?v=u08T3A7slkE&amp;t=816s", "Go to time")</f>
        <v/>
      </c>
    </row>
    <row r="255">
      <c r="A255">
        <f>HYPERLINK("https://www.youtube.com/watch?v=Axh07mJ9Ag4", "Video")</f>
        <v/>
      </c>
      <c r="B255" t="inlineStr">
        <is>
          <t>7:11</t>
        </is>
      </c>
      <c r="C255" t="inlineStr">
        <is>
          <t>Africa's leapfrog story
is at least 10 years old now.</t>
        </is>
      </c>
      <c r="D255">
        <f>HYPERLINK("https://www.youtube.com/watch?v=Axh07mJ9Ag4&amp;t=431s", "Go to time")</f>
        <v/>
      </c>
    </row>
    <row r="256">
      <c r="A256">
        <f>HYPERLINK("https://www.youtube.com/watch?v=Axh07mJ9Ag4", "Video")</f>
        <v/>
      </c>
      <c r="B256" t="inlineStr">
        <is>
          <t>7:18</t>
        </is>
      </c>
      <c r="C256" t="inlineStr">
        <is>
          <t>I think it's because when
the leapfrog story gets told,</t>
        </is>
      </c>
      <c r="D256">
        <f>HYPERLINK("https://www.youtube.com/watch?v=Axh07mJ9Ag4&amp;t=438s", "Go to time")</f>
        <v/>
      </c>
    </row>
    <row r="257">
      <c r="A257">
        <f>HYPERLINK("https://www.youtube.com/watch?v=Axh07mJ9Ag4", "Video")</f>
        <v/>
      </c>
      <c r="B257" t="inlineStr">
        <is>
          <t>7:24</t>
        </is>
      </c>
      <c r="C257" t="inlineStr">
        <is>
          <t>when in fact, our leapfrog
story goes far beyond</t>
        </is>
      </c>
      <c r="D257">
        <f>HYPERLINK("https://www.youtube.com/watch?v=Axh07mJ9Ag4&amp;t=444s", "Go to time")</f>
        <v/>
      </c>
    </row>
    <row r="258">
      <c r="A258">
        <f>HYPERLINK("https://www.youtube.com/watch?v=Axh07mJ9Ag4", "Video")</f>
        <v/>
      </c>
      <c r="B258" t="inlineStr">
        <is>
          <t>7:38</t>
        </is>
      </c>
      <c r="C258" t="inlineStr">
        <is>
          <t>Africa's leapfrog story is amazing.</t>
        </is>
      </c>
      <c r="D258">
        <f>HYPERLINK("https://www.youtube.com/watch?v=Axh07mJ9Ag4&amp;t=458s", "Go to time")</f>
        <v/>
      </c>
    </row>
    <row r="259">
      <c r="A259">
        <f>HYPERLINK("https://www.youtube.com/watch?v=XZ4vxGOGNOM", "Video")</f>
        <v/>
      </c>
      <c r="B259" t="inlineStr">
        <is>
          <t>3:40</t>
        </is>
      </c>
      <c r="C259" t="inlineStr">
        <is>
          <t>take a leap of faith</t>
        </is>
      </c>
      <c r="D259">
        <f>HYPERLINK("https://www.youtube.com/watch?v=XZ4vxGOGNOM&amp;t=220s", "Go to time")</f>
        <v/>
      </c>
    </row>
    <row r="260">
      <c r="A260">
        <f>HYPERLINK("https://www.youtube.com/watch?v=3x3X6HELtog", "Video")</f>
        <v/>
      </c>
      <c r="B260" t="inlineStr">
        <is>
          <t>10:56</t>
        </is>
      </c>
      <c r="C260" t="inlineStr">
        <is>
          <t>No matter the vertical leap
of the participant.</t>
        </is>
      </c>
      <c r="D260">
        <f>HYPERLINK("https://www.youtube.com/watch?v=3x3X6HELtog&amp;t=656s", "Go to time")</f>
        <v/>
      </c>
    </row>
    <row r="261">
      <c r="A261">
        <f>HYPERLINK("https://www.youtube.com/watch?v=Sv5QitqbxJw", "Video")</f>
        <v/>
      </c>
      <c r="B261" t="inlineStr">
        <is>
          <t>15:02</t>
        </is>
      </c>
      <c r="C261" t="inlineStr">
        <is>
          <t>and they're going
to leapfrog to get there.</t>
        </is>
      </c>
      <c r="D261">
        <f>HYPERLINK("https://www.youtube.com/watch?v=Sv5QitqbxJw&amp;t=902s", "Go to time")</f>
        <v/>
      </c>
    </row>
    <row r="262">
      <c r="A262">
        <f>HYPERLINK("https://www.youtube.com/watch?v=Fc1yN6uxZfQ", "Video")</f>
        <v/>
      </c>
      <c r="B262" t="inlineStr">
        <is>
          <t>19:01</t>
        </is>
      </c>
      <c r="C262" t="inlineStr">
        <is>
          <t>and help the poor
leapfrog into a better world,</t>
        </is>
      </c>
      <c r="D262">
        <f>HYPERLINK("https://www.youtube.com/watch?v=Fc1yN6uxZfQ&amp;t=1141s", "Go to time")</f>
        <v/>
      </c>
    </row>
    <row r="263">
      <c r="A263">
        <f>HYPERLINK("https://www.youtube.com/watch?v=77HUdJ7Tij0", "Video")</f>
        <v/>
      </c>
      <c r="B263" t="inlineStr">
        <is>
          <t>7:07</t>
        </is>
      </c>
      <c r="C263" t="inlineStr">
        <is>
          <t>and has led to those claims that Africa
is leapfrogging the old ways of energy</t>
        </is>
      </c>
      <c r="D263">
        <f>HYPERLINK("https://www.youtube.com/watch?v=77HUdJ7Tij0&amp;t=427s", "Go to time")</f>
        <v/>
      </c>
    </row>
    <row r="264">
      <c r="A264">
        <f>HYPERLINK("https://www.youtube.com/watch?v=JNG3wwLqRok", "Video")</f>
        <v/>
      </c>
      <c r="B264" t="inlineStr">
        <is>
          <t>71:38</t>
        </is>
      </c>
      <c r="C264" t="inlineStr">
        <is>
          <t>force behind the next leap in device</t>
        </is>
      </c>
      <c r="D264">
        <f>HYPERLINK("https://www.youtube.com/watch?v=JNG3wwLqRok&amp;t=4298s", "Go to time")</f>
        <v/>
      </c>
    </row>
    <row r="265">
      <c r="A265">
        <f>HYPERLINK("https://www.youtube.com/watch?v=Uq1idqpX9-A", "Video")</f>
        <v/>
      </c>
      <c r="B265" t="inlineStr">
        <is>
          <t>0:29</t>
        </is>
      </c>
      <c r="C265" t="inlineStr">
        <is>
          <t>His wild opponent leaps into the air,</t>
        </is>
      </c>
      <c r="D265">
        <f>HYPERLINK("https://www.youtube.com/watch?v=Uq1idqpX9-A&amp;t=29s", "Go to time")</f>
        <v/>
      </c>
    </row>
    <row r="266">
      <c r="A266">
        <f>HYPERLINK("https://www.youtube.com/watch?v=NP8xt8o4_5Q", "Video")</f>
        <v/>
      </c>
      <c r="B266" t="inlineStr">
        <is>
          <t>6:56</t>
        </is>
      </c>
      <c r="C266" t="inlineStr">
        <is>
          <t>Technology can advance in leaps,
and IBM had invested heavily.</t>
        </is>
      </c>
      <c r="D266">
        <f>HYPERLINK("https://www.youtube.com/watch?v=NP8xt8o4_5Q&amp;t=416s", "Go to time")</f>
        <v/>
      </c>
    </row>
    <row r="267">
      <c r="A267">
        <f>HYPERLINK("https://www.youtube.com/watch?v=NP8xt8o4_5Q", "Video")</f>
        <v/>
      </c>
      <c r="B267" t="inlineStr">
        <is>
          <t>12:07</t>
        </is>
      </c>
      <c r="C267" t="inlineStr">
        <is>
          <t>So we need a leap forward</t>
        </is>
      </c>
      <c r="D267">
        <f>HYPERLINK("https://www.youtube.com/watch?v=NP8xt8o4_5Q&amp;t=727s", "Go to time")</f>
        <v/>
      </c>
    </row>
    <row r="268">
      <c r="A268">
        <f>HYPERLINK("https://www.youtube.com/watch?v=gElClXpg4J0", "Video")</f>
        <v/>
      </c>
      <c r="B268" t="inlineStr">
        <is>
          <t>0:11</t>
        </is>
      </c>
      <c r="C268" t="inlineStr">
        <is>
          <t>with leaps forward in compute,</t>
        </is>
      </c>
      <c r="D268">
        <f>HYPERLINK("https://www.youtube.com/watch?v=gElClXpg4J0&amp;t=11s", "Go to time")</f>
        <v/>
      </c>
    </row>
    <row r="269">
      <c r="A269">
        <f>HYPERLINK("https://www.youtube.com/watch?v=16cM-RFid9U", "Video")</f>
        <v/>
      </c>
      <c r="B269" t="inlineStr">
        <is>
          <t>1:56</t>
        </is>
      </c>
      <c r="C269" t="inlineStr">
        <is>
          <t>I leap out of bed,</t>
        </is>
      </c>
      <c r="D269">
        <f>HYPERLINK("https://www.youtube.com/watch?v=16cM-RFid9U&amp;t=116s", "Go to time")</f>
        <v/>
      </c>
    </row>
    <row r="270">
      <c r="A270">
        <f>HYPERLINK("https://www.youtube.com/watch?v=20adDr7Felw", "Video")</f>
        <v/>
      </c>
      <c r="B270" t="inlineStr">
        <is>
          <t>14:18</t>
        </is>
      </c>
      <c r="C270" t="inlineStr">
        <is>
          <t>In my mind, this might be
the biggest leapfrog of them all.</t>
        </is>
      </c>
      <c r="D270">
        <f>HYPERLINK("https://www.youtube.com/watch?v=20adDr7Felw&amp;t=858s", "Go to time")</f>
        <v/>
      </c>
    </row>
    <row r="271">
      <c r="A271">
        <f>HYPERLINK("https://www.youtube.com/watch?v=BRRNeBKwvNM", "Video")</f>
        <v/>
      </c>
      <c r="B271" t="inlineStr">
        <is>
          <t>3:25</t>
        </is>
      </c>
      <c r="C271" t="inlineStr">
        <is>
          <t>And it's a very short leap from there to:</t>
        </is>
      </c>
      <c r="D271">
        <f>HYPERLINK("https://www.youtube.com/watch?v=BRRNeBKwvNM&amp;t=205s", "Go to time")</f>
        <v/>
      </c>
    </row>
    <row r="272">
      <c r="A272">
        <f>HYPERLINK("https://www.youtube.com/watch?v=TeGr86rq06c", "Video")</f>
        <v/>
      </c>
      <c r="B272" t="inlineStr">
        <is>
          <t>11:20</t>
        </is>
      </c>
      <c r="C272" t="inlineStr">
        <is>
          <t>It was not a long leap for us.</t>
        </is>
      </c>
      <c r="D272">
        <f>HYPERLINK("https://www.youtube.com/watch?v=TeGr86rq06c&amp;t=680s", "Go to time")</f>
        <v/>
      </c>
    </row>
    <row r="273">
      <c r="A273">
        <f>HYPERLINK("https://www.youtube.com/watch?v=v5OQeUwXlV4", "Video")</f>
        <v/>
      </c>
      <c r="B273" t="inlineStr">
        <is>
          <t>10:45</t>
        </is>
      </c>
      <c r="C273" t="inlineStr">
        <is>
          <t>So he and his team took a leap of faith.</t>
        </is>
      </c>
      <c r="D273">
        <f>HYPERLINK("https://www.youtube.com/watch?v=v5OQeUwXlV4&amp;t=645s", "Go to time")</f>
        <v/>
      </c>
    </row>
    <row r="274">
      <c r="A274">
        <f>HYPERLINK("https://www.youtube.com/watch?v=m9jnEfTscYI", "Video")</f>
        <v/>
      </c>
      <c r="B274" t="inlineStr">
        <is>
          <t>8:45</t>
        </is>
      </c>
      <c r="C274" t="inlineStr">
        <is>
          <t>seen a young girl
leap through the air on a blade</t>
        </is>
      </c>
      <c r="D274">
        <f>HYPERLINK("https://www.youtube.com/watch?v=m9jnEfTscYI&amp;t=525s", "Go to time")</f>
        <v/>
      </c>
    </row>
    <row r="275">
      <c r="A275">
        <f>HYPERLINK("https://www.youtube.com/watch?v=NqOjj1FCcVY", "Video")</f>
        <v/>
      </c>
      <c r="B275" t="inlineStr">
        <is>
          <t>9:25</t>
        </is>
      </c>
      <c r="C275" t="inlineStr">
        <is>
          <t>we are part of a collective,
creative leap of faith.</t>
        </is>
      </c>
      <c r="D275">
        <f>HYPERLINK("https://www.youtube.com/watch?v=NqOjj1FCcVY&amp;t=565s", "Go to time")</f>
        <v/>
      </c>
    </row>
    <row r="276">
      <c r="A276">
        <f>HYPERLINK("https://www.youtube.com/watch?v=Mkelhs_OVMc", "Video")</f>
        <v/>
      </c>
      <c r="B276" t="inlineStr">
        <is>
          <t>3:27</t>
        </is>
      </c>
      <c r="C276" t="inlineStr">
        <is>
          <t>We are making giant leaps
in technical advancement.</t>
        </is>
      </c>
      <c r="D276">
        <f>HYPERLINK("https://www.youtube.com/watch?v=Mkelhs_OVMc&amp;t=207s", "Go to time")</f>
        <v/>
      </c>
    </row>
    <row r="277">
      <c r="A277">
        <f>HYPERLINK("https://www.youtube.com/watch?v=Mkelhs_OVMc", "Video")</f>
        <v/>
      </c>
      <c r="B277" t="inlineStr">
        <is>
          <t>3:32</t>
        </is>
      </c>
      <c r="C277" t="inlineStr">
        <is>
          <t>But these giant leaps
are limited to very few languages.</t>
        </is>
      </c>
      <c r="D277">
        <f>HYPERLINK("https://www.youtube.com/watch?v=Mkelhs_OVMc&amp;t=212s", "Go to time")</f>
        <v/>
      </c>
    </row>
    <row r="278">
      <c r="A278">
        <f>HYPERLINK("https://www.youtube.com/watch?v=MjpO66YdP2s", "Video")</f>
        <v/>
      </c>
      <c r="B278" t="inlineStr">
        <is>
          <t>39:20</t>
        </is>
      </c>
      <c r="C278" t="inlineStr">
        <is>
          <t>and Jeff Bezos leapt
from the fourth row across your head</t>
        </is>
      </c>
      <c r="D278">
        <f>HYPERLINK("https://www.youtube.com/watch?v=MjpO66YdP2s&amp;t=2360s", "Go to time")</f>
        <v/>
      </c>
    </row>
    <row r="279">
      <c r="A279">
        <f>HYPERLINK("https://www.youtube.com/watch?v=jATCr-gQvPA", "Video")</f>
        <v/>
      </c>
      <c r="B279" t="inlineStr">
        <is>
          <t>3:36</t>
        </is>
      </c>
      <c r="C279" t="inlineStr">
        <is>
          <t>I didn't realize a man
had leaped out of the crowd and cut me.</t>
        </is>
      </c>
      <c r="D279">
        <f>HYPERLINK("https://www.youtube.com/watch?v=jATCr-gQvPA&amp;t=216s", "Go to time")</f>
        <v/>
      </c>
    </row>
    <row r="280">
      <c r="A280">
        <f>HYPERLINK("https://www.youtube.com/watch?v=dKq34EVggjI", "Video")</f>
        <v/>
      </c>
      <c r="B280" t="inlineStr">
        <is>
          <t>6:12</t>
        </is>
      </c>
      <c r="C280" t="inlineStr">
        <is>
          <t>It's no good taking a leap in the dark,</t>
        </is>
      </c>
      <c r="D280">
        <f>HYPERLINK("https://www.youtube.com/watch?v=dKq34EVggjI&amp;t=372s", "Go to time")</f>
        <v/>
      </c>
    </row>
    <row r="281">
      <c r="A281">
        <f>HYPERLINK("https://www.youtube.com/watch?v=jKjSr12d-GQ", "Video")</f>
        <v/>
      </c>
      <c r="B281" t="inlineStr">
        <is>
          <t>6:42</t>
        </is>
      </c>
      <c r="C281" t="inlineStr">
        <is>
          <t>those with the most power and agency
must make the biggest leap first.</t>
        </is>
      </c>
      <c r="D281">
        <f>HYPERLINK("https://www.youtube.com/watch?v=jKjSr12d-GQ&amp;t=402s", "Go to time")</f>
        <v/>
      </c>
    </row>
    <row r="282">
      <c r="A282">
        <f>HYPERLINK("https://www.youtube.com/watch?v=pdh3KbiREHM", "Video")</f>
        <v/>
      </c>
      <c r="B282" t="inlineStr">
        <is>
          <t>4:24</t>
        </is>
      </c>
      <c r="C282" t="inlineStr">
        <is>
          <t>And as I leapt off the bow onto the shore,</t>
        </is>
      </c>
      <c r="D282">
        <f>HYPERLINK("https://www.youtube.com/watch?v=pdh3KbiREHM&amp;t=264s", "Go to time")</f>
        <v/>
      </c>
    </row>
    <row r="283">
      <c r="A283">
        <f>HYPERLINK("https://www.youtube.com/watch?v=JlbwchclCBo", "Video")</f>
        <v/>
      </c>
      <c r="B283" t="inlineStr">
        <is>
          <t>4:56</t>
        </is>
      </c>
      <c r="C283" t="inlineStr">
        <is>
          <t>Two things leap out at me.</t>
        </is>
      </c>
      <c r="D283">
        <f>HYPERLINK("https://www.youtube.com/watch?v=JlbwchclCBo&amp;t=296s", "Go to time")</f>
        <v/>
      </c>
    </row>
    <row r="284">
      <c r="A284">
        <f>HYPERLINK("https://www.youtube.com/watch?v=DYpmewVFACM", "Video")</f>
        <v/>
      </c>
      <c r="B284" t="inlineStr">
        <is>
          <t>11:01</t>
        </is>
      </c>
      <c r="C284" t="inlineStr">
        <is>
          <t>But we're trying to avoid workplace drama,
not take a cannonball leap into it,</t>
        </is>
      </c>
      <c r="D284">
        <f>HYPERLINK("https://www.youtube.com/watch?v=DYpmewVFACM&amp;t=661s", "Go to time")</f>
        <v/>
      </c>
    </row>
    <row r="285">
      <c r="A285">
        <f>HYPERLINK("https://www.youtube.com/watch?v=ieSV8-isy3M", "Video")</f>
        <v/>
      </c>
      <c r="B285" t="inlineStr">
        <is>
          <t>5:59</t>
        </is>
      </c>
      <c r="C285" t="inlineStr">
        <is>
          <t>Imagine how far they can leap,</t>
        </is>
      </c>
      <c r="D285">
        <f>HYPERLINK("https://www.youtube.com/watch?v=ieSV8-isy3M&amp;t=359s", "Go to time")</f>
        <v/>
      </c>
    </row>
    <row r="286">
      <c r="A286">
        <f>HYPERLINK("https://www.youtube.com/watch?v=jzfV2xVsUKc", "Video")</f>
        <v/>
      </c>
      <c r="B286" t="inlineStr">
        <is>
          <t>6:50</t>
        </is>
      </c>
      <c r="C286" t="inlineStr">
        <is>
          <t>If we take a bigger leap back in history,</t>
        </is>
      </c>
      <c r="D286">
        <f>HYPERLINK("https://www.youtube.com/watch?v=jzfV2xVsUKc&amp;t=410s", "Go to time")</f>
        <v/>
      </c>
    </row>
    <row r="287">
      <c r="A287">
        <f>HYPERLINK("https://www.youtube.com/watch?v=9HOPw9yM9pc", "Video")</f>
        <v/>
      </c>
      <c r="B287" t="inlineStr">
        <is>
          <t>9:41</t>
        </is>
      </c>
      <c r="C287" t="inlineStr">
        <is>
          <t>and just taking a leap of faith.</t>
        </is>
      </c>
      <c r="D287">
        <f>HYPERLINK("https://www.youtube.com/watch?v=9HOPw9yM9pc&amp;t=581s", "Go to time")</f>
        <v/>
      </c>
    </row>
    <row r="288">
      <c r="A288">
        <f>HYPERLINK("https://www.youtube.com/watch?v=QOCZYRXL0AQ", "Video")</f>
        <v/>
      </c>
      <c r="B288" t="inlineStr">
        <is>
          <t>9:45</t>
        </is>
      </c>
      <c r="C288" t="inlineStr">
        <is>
          <t>And now we are ready
to even make the leap</t>
        </is>
      </c>
      <c r="D288">
        <f>HYPERLINK("https://www.youtube.com/watch?v=QOCZYRXL0AQ&amp;t=585s", "Go to time")</f>
        <v/>
      </c>
    </row>
    <row r="289">
      <c r="A289">
        <f>HYPERLINK("https://www.youtube.com/watch?v=7vtlMRV1sxY", "Video")</f>
        <v/>
      </c>
      <c r="B289" t="inlineStr">
        <is>
          <t>3:31</t>
        </is>
      </c>
      <c r="C289" t="inlineStr">
        <is>
          <t>don't wait until you get fired
or laid off to make that leap.</t>
        </is>
      </c>
      <c r="D289">
        <f>HYPERLINK("https://www.youtube.com/watch?v=7vtlMRV1sxY&amp;t=211s", "Go to time")</f>
        <v/>
      </c>
    </row>
    <row r="290">
      <c r="A290">
        <f>HYPERLINK("https://www.youtube.com/watch?v=fhCY_8avhWM", "Video")</f>
        <v/>
      </c>
      <c r="B290" t="inlineStr">
        <is>
          <t>1:54</t>
        </is>
      </c>
      <c r="C290" t="inlineStr">
        <is>
          <t>And so six years ago,
a thought leapt to mind:</t>
        </is>
      </c>
      <c r="D290">
        <f>HYPERLINK("https://www.youtube.com/watch?v=fhCY_8avhWM&amp;t=114s", "Go to time")</f>
        <v/>
      </c>
    </row>
    <row r="291">
      <c r="A291">
        <f>HYPERLINK("https://www.youtube.com/watch?v=KzIp4IzDPG0", "Video")</f>
        <v/>
      </c>
      <c r="B291" t="inlineStr">
        <is>
          <t>4:31</t>
        </is>
      </c>
      <c r="C291" t="inlineStr">
        <is>
          <t>it was a giant leap from what I'd achieved
when I was all in one piece.</t>
        </is>
      </c>
      <c r="D291">
        <f>HYPERLINK("https://www.youtube.com/watch?v=KzIp4IzDPG0&amp;t=271s", "Go to time")</f>
        <v/>
      </c>
    </row>
    <row r="292">
      <c r="A292">
        <f>HYPERLINK("https://www.youtube.com/watch?v=ajGgd9Ld-Wc", "Video")</f>
        <v/>
      </c>
      <c r="B292" t="inlineStr">
        <is>
          <t>6:57</t>
        </is>
      </c>
      <c r="C292" t="inlineStr">
        <is>
          <t>have leaped ahead</t>
        </is>
      </c>
      <c r="D292">
        <f>HYPERLINK("https://www.youtube.com/watch?v=ajGgd9Ld-Wc&amp;t=417s", "Go to time")</f>
        <v/>
      </c>
    </row>
    <row r="293">
      <c r="A293">
        <f>HYPERLINK("https://www.youtube.com/watch?v=Lz9CQ2zKt3M", "Video")</f>
        <v/>
      </c>
      <c r="B293" t="inlineStr">
        <is>
          <t>7:48</t>
        </is>
      </c>
      <c r="C293" t="inlineStr">
        <is>
          <t>because I think it's not appropriate
for the United States to leap back in</t>
        </is>
      </c>
      <c r="D293">
        <f>HYPERLINK("https://www.youtube.com/watch?v=Lz9CQ2zKt3M&amp;t=468s", "Go to time")</f>
        <v/>
      </c>
    </row>
    <row r="294">
      <c r="A294">
        <f>HYPERLINK("https://www.youtube.com/watch?v=vQILP19qABk", "Video")</f>
        <v/>
      </c>
      <c r="B294" t="inlineStr">
        <is>
          <t>4:54</t>
        </is>
      </c>
      <c r="C294" t="inlineStr">
        <is>
          <t>they took a leap of faith,</t>
        </is>
      </c>
      <c r="D294">
        <f>HYPERLINK("https://www.youtube.com/watch?v=vQILP19qABk&amp;t=294s", "Go to time")</f>
        <v/>
      </c>
    </row>
    <row r="295">
      <c r="A295">
        <f>HYPERLINK("https://www.youtube.com/watch?v=jAemh_JxgOk", "Video")</f>
        <v/>
      </c>
      <c r="B295" t="inlineStr">
        <is>
          <t>8:05</t>
        </is>
      </c>
      <c r="C295" t="inlineStr">
        <is>
          <t>And so I wonder
if we should just take a leap</t>
        </is>
      </c>
      <c r="D295">
        <f>HYPERLINK("https://www.youtube.com/watch?v=jAemh_JxgOk&amp;t=485s", "Go to time")</f>
        <v/>
      </c>
    </row>
    <row r="296">
      <c r="A296">
        <f>HYPERLINK("https://www.youtube.com/watch?v=3s2QPQnuaGk", "Video")</f>
        <v/>
      </c>
      <c r="B296" t="inlineStr">
        <is>
          <t>3:52</t>
        </is>
      </c>
      <c r="C296" t="inlineStr">
        <is>
          <t>With the instructions clear,
both men leapt from the tower.</t>
        </is>
      </c>
      <c r="D296">
        <f>HYPERLINK("https://www.youtube.com/watch?v=3s2QPQnuaGk&amp;t=232s", "Go to time")</f>
        <v/>
      </c>
    </row>
    <row r="297">
      <c r="A297">
        <f>HYPERLINK("https://www.youtube.com/watch?v=5pBGutEhZes", "Video")</f>
        <v/>
      </c>
      <c r="B297" t="inlineStr">
        <is>
          <t>3:30</t>
        </is>
      </c>
      <c r="C297" t="inlineStr">
        <is>
          <t>We leapt into action and, after a scuffle,
detained two men:</t>
        </is>
      </c>
      <c r="D297">
        <f>HYPERLINK("https://www.youtube.com/watch?v=5pBGutEhZes&amp;t=210s", "Go to time")</f>
        <v/>
      </c>
    </row>
    <row r="298">
      <c r="A298">
        <f>HYPERLINK("https://www.youtube.com/watch?v=I5V2tcg1BvQ", "Video")</f>
        <v/>
      </c>
      <c r="B298" t="inlineStr">
        <is>
          <t>0:13</t>
        </is>
      </c>
      <c r="C298" t="inlineStr">
        <is>
          <t>You roll out of bed and leap eight meters 
across your underground habitat.</t>
        </is>
      </c>
      <c r="D298">
        <f>HYPERLINK("https://www.youtube.com/watch?v=I5V2tcg1BvQ&amp;t=13s", "Go to time")</f>
        <v/>
      </c>
    </row>
    <row r="299">
      <c r="A299">
        <f>HYPERLINK("https://www.youtube.com/watch?v=LcO9YU-Pdws", "Video")</f>
        <v/>
      </c>
      <c r="B299" t="inlineStr">
        <is>
          <t>1:42</t>
        </is>
      </c>
      <c r="C299" t="inlineStr">
        <is>
          <t>the next leap forward 
in seizure treatment.</t>
        </is>
      </c>
      <c r="D299">
        <f>HYPERLINK("https://www.youtube.com/watch?v=LcO9YU-Pdws&amp;t=102s", "Go to time")</f>
        <v/>
      </c>
    </row>
    <row r="300">
      <c r="A300">
        <f>HYPERLINK("https://www.youtube.com/watch?v=uSTNyHkde08", "Video")</f>
        <v/>
      </c>
      <c r="B300" t="inlineStr">
        <is>
          <t>0:54</t>
        </is>
      </c>
      <c r="C300" t="inlineStr">
        <is>
          <t>ready to leap off when they defecate.</t>
        </is>
      </c>
      <c r="D300">
        <f>HYPERLINK("https://www.youtube.com/watch?v=uSTNyHkde08&amp;t=54s", "Go to time")</f>
        <v/>
      </c>
    </row>
    <row r="301">
      <c r="A301">
        <f>HYPERLINK("https://www.youtube.com/watch?v=H6syI3xiBBg", "Video")</f>
        <v/>
      </c>
      <c r="B301" t="inlineStr">
        <is>
          <t>1:47</t>
        </is>
      </c>
      <c r="C301" t="inlineStr">
        <is>
          <t>Exponents leaped at the beast</t>
        </is>
      </c>
      <c r="D301">
        <f>HYPERLINK("https://www.youtube.com/watch?v=H6syI3xiBBg&amp;t=107s", "Go to time")</f>
        <v/>
      </c>
    </row>
    <row r="302">
      <c r="A302">
        <f>HYPERLINK("https://www.youtube.com/watch?v=JDBkeYSxPtY", "Video")</f>
        <v/>
      </c>
      <c r="B302" t="inlineStr">
        <is>
          <t>10:40</t>
        </is>
      </c>
      <c r="C302" t="inlineStr">
        <is>
          <t>where do we run we leap into the arms of</t>
        </is>
      </c>
      <c r="D302">
        <f>HYPERLINK("https://www.youtube.com/watch?v=JDBkeYSxPtY&amp;t=640s", "Go to time")</f>
        <v/>
      </c>
    </row>
    <row r="303">
      <c r="A303">
        <f>HYPERLINK("https://www.youtube.com/watch?v=o78pDcZAxF8", "Video")</f>
        <v/>
      </c>
      <c r="B303" t="inlineStr">
        <is>
          <t>9:32</t>
        </is>
      </c>
      <c r="C303" t="inlineStr">
        <is>
          <t>positions they took the educated leap of</t>
        </is>
      </c>
      <c r="D303">
        <f>HYPERLINK("https://www.youtube.com/watch?v=o78pDcZAxF8&amp;t=572s", "Go to time")</f>
        <v/>
      </c>
    </row>
    <row r="304">
      <c r="A304">
        <f>HYPERLINK("https://www.youtube.com/watch?v=Cd-artSbpXc", "Video")</f>
        <v/>
      </c>
      <c r="B304" t="inlineStr">
        <is>
          <t>0:08</t>
        </is>
      </c>
      <c r="C304" t="inlineStr">
        <is>
          <t>flying fish leap out of the water,</t>
        </is>
      </c>
      <c r="D304">
        <f>HYPERLINK("https://www.youtube.com/watch?v=Cd-artSbpXc&amp;t=8s", "Go to time")</f>
        <v/>
      </c>
    </row>
    <row r="305">
      <c r="A305">
        <f>HYPERLINK("https://www.youtube.com/watch?v=cg_NLOQxFuo", "Video")</f>
        <v/>
      </c>
      <c r="B305" t="inlineStr">
        <is>
          <t>1:39</t>
        </is>
      </c>
      <c r="C305" t="inlineStr">
        <is>
          <t>Finally, the third child leapt at Tyr.</t>
        </is>
      </c>
      <c r="D305">
        <f>HYPERLINK("https://www.youtube.com/watch?v=cg_NLOQxFuo&amp;t=99s", "Go to time")</f>
        <v/>
      </c>
    </row>
    <row r="306">
      <c r="A306">
        <f>HYPERLINK("https://www.youtube.com/watch?v=Qt4f7QrfRRc", "Video")</f>
        <v/>
      </c>
      <c r="B306" t="inlineStr">
        <is>
          <t>1:45</t>
        </is>
      </c>
      <c r="C306" t="inlineStr">
        <is>
          <t>It’s a big leap—or, one might say, 
a long slide—</t>
        </is>
      </c>
      <c r="D306">
        <f>HYPERLINK("https://www.youtube.com/watch?v=Qt4f7QrfRRc&amp;t=105s", "Go to time")</f>
        <v/>
      </c>
    </row>
    <row r="307">
      <c r="A307">
        <f>HYPERLINK("https://www.youtube.com/watch?v=lsdgdgJb3IM", "Video")</f>
        <v/>
      </c>
      <c r="B307" t="inlineStr">
        <is>
          <t>6:47</t>
        </is>
      </c>
      <c r="C307" t="inlineStr">
        <is>
          <t>or leap tall buildings in a single bound</t>
        </is>
      </c>
      <c r="D307">
        <f>HYPERLINK("https://www.youtube.com/watch?v=lsdgdgJb3IM&amp;t=407s", "Go to time")</f>
        <v/>
      </c>
    </row>
    <row r="308">
      <c r="A308">
        <f>HYPERLINK("https://www.youtube.com/watch?v=el1K-xILtwo", "Video")</f>
        <v/>
      </c>
      <c r="B308" t="inlineStr">
        <is>
          <t>0:42</t>
        </is>
      </c>
      <c r="C308" t="inlineStr">
        <is>
          <t>So what innovations allowed 
for such a huge leap in height?</t>
        </is>
      </c>
      <c r="D308">
        <f>HYPERLINK("https://www.youtube.com/watch?v=el1K-xILtwo&amp;t=42s", "Go to time")</f>
        <v/>
      </c>
    </row>
    <row r="309">
      <c r="A309">
        <f>HYPERLINK("https://www.youtube.com/watch?v=MMmOLN5zBLY", "Video")</f>
        <v/>
      </c>
      <c r="B309" t="inlineStr">
        <is>
          <t>4:37</t>
        </is>
      </c>
      <c r="C309" t="inlineStr">
        <is>
          <t>and make the linguistic 
leap from, "Hello,"</t>
        </is>
      </c>
      <c r="D309">
        <f>HYPERLINK("https://www.youtube.com/watch?v=MMmOLN5zBLY&amp;t=277s", "Go to time")</f>
        <v/>
      </c>
    </row>
    <row r="310">
      <c r="A310">
        <f>HYPERLINK("https://www.youtube.com/watch?v=Q6ZEf6UZyco", "Video")</f>
        <v/>
      </c>
      <c r="B310" t="inlineStr">
        <is>
          <t>0:21</t>
        </is>
      </c>
      <c r="C310" t="inlineStr">
        <is>
          <t>What would it take for our civilization
to make that leap?</t>
        </is>
      </c>
      <c r="D310">
        <f>HYPERLINK("https://www.youtube.com/watch?v=Q6ZEf6UZyco&amp;t=21s", "Go to time")</f>
        <v/>
      </c>
    </row>
    <row r="311">
      <c r="A311">
        <f>HYPERLINK("https://www.youtube.com/watch?v=Rpy9Qp7NAaw", "Video")</f>
        <v/>
      </c>
      <c r="B311" t="inlineStr">
        <is>
          <t>2:34</t>
        </is>
      </c>
      <c r="C311" t="inlineStr">
        <is>
          <t>we would need 
yet another technological leap -</t>
        </is>
      </c>
      <c r="D311">
        <f>HYPERLINK("https://www.youtube.com/watch?v=Rpy9Qp7NAaw&amp;t=154s", "Go to time")</f>
        <v/>
      </c>
    </row>
    <row r="312">
      <c r="A312">
        <f>HYPERLINK("https://www.youtube.com/watch?v=asbbhyHBSKU", "Video")</f>
        <v/>
      </c>
      <c r="B312" t="inlineStr">
        <is>
          <t>5:01</t>
        </is>
      </c>
      <c r="C312" t="inlineStr">
        <is>
          <t>Pandora leaps into action
and wrestles Hope to the ground.</t>
        </is>
      </c>
      <c r="D312">
        <f>HYPERLINK("https://www.youtube.com/watch?v=asbbhyHBSKU&amp;t=301s", "Go to time")</f>
        <v/>
      </c>
    </row>
    <row r="313">
      <c r="A313">
        <f>HYPERLINK("https://www.youtube.com/watch?v=g09BQes-B7E", "Video")</f>
        <v/>
      </c>
      <c r="B313" t="inlineStr">
        <is>
          <t>1:04</t>
        </is>
      </c>
      <c r="C313" t="inlineStr">
        <is>
          <t>and eventually leaps in,
often drowning in the process.</t>
        </is>
      </c>
      <c r="D313">
        <f>HYPERLINK("https://www.youtube.com/watch?v=g09BQes-B7E&amp;t=64s", "Go to time")</f>
        <v/>
      </c>
    </row>
    <row r="314">
      <c r="A314">
        <f>HYPERLINK("https://www.youtube.com/watch?v=X6YI8lsjJJA", "Video")</f>
        <v/>
      </c>
      <c r="B314" t="inlineStr">
        <is>
          <t>0:32</t>
        </is>
      </c>
      <c r="C314" t="inlineStr">
        <is>
          <t>Should humanity take the leap into 
the biological unknown,</t>
        </is>
      </c>
      <c r="D314">
        <f>HYPERLINK("https://www.youtube.com/watch?v=X6YI8lsjJJA&amp;t=32s", "Go to time")</f>
        <v/>
      </c>
    </row>
    <row r="315">
      <c r="A315">
        <f>HYPERLINK("https://www.youtube.com/watch?v=SaQImmPev2o", "Video")</f>
        <v/>
      </c>
      <c r="B315" t="inlineStr">
        <is>
          <t>1:07</t>
        </is>
      </c>
      <c r="C315" t="inlineStr">
        <is>
          <t>But as soon as he gripped the axe,
another leapt to take his place.</t>
        </is>
      </c>
      <c r="D315">
        <f>HYPERLINK("https://www.youtube.com/watch?v=SaQImmPev2o&amp;t=67s", "Go to time")</f>
        <v/>
      </c>
    </row>
    <row r="316">
      <c r="A316">
        <f>HYPERLINK("https://www.youtube.com/watch?v=TN79Qyddsf0", "Video")</f>
        <v/>
      </c>
      <c r="B316" t="inlineStr">
        <is>
          <t>5:59</t>
        </is>
      </c>
      <c r="C316" t="inlineStr">
        <is>
          <t>publishing was willing to take that leap</t>
        </is>
      </c>
      <c r="D316">
        <f>HYPERLINK("https://www.youtube.com/watch?v=TN79Qyddsf0&amp;t=359s", "Go to time")</f>
        <v/>
      </c>
    </row>
    <row r="317">
      <c r="A317">
        <f>HYPERLINK("https://www.youtube.com/watch?v=Y7zyB7rsvHU", "Video")</f>
        <v/>
      </c>
      <c r="B317" t="inlineStr">
        <is>
          <t>0:21</t>
        </is>
      </c>
      <c r="C317" t="inlineStr">
        <is>
          <t>her thoughts leapt to the whirlwind 
of events that had brought her here…</t>
        </is>
      </c>
      <c r="D317">
        <f>HYPERLINK("https://www.youtube.com/watch?v=Y7zyB7rsvHU&amp;t=21s", "Go to time")</f>
        <v/>
      </c>
    </row>
    <row r="318">
      <c r="A318">
        <f>HYPERLINK("https://www.youtube.com/watch?v=8FXA_8LR2IM", "Video")</f>
        <v/>
      </c>
      <c r="B318" t="inlineStr">
        <is>
          <t>3:52</t>
        </is>
      </c>
      <c r="C318" t="inlineStr">
        <is>
          <t>with performers cowering, writhing 
and leaping about as if possessed.</t>
        </is>
      </c>
      <c r="D318">
        <f>HYPERLINK("https://www.youtube.com/watch?v=8FXA_8LR2IM&amp;t=232s", "Go to time")</f>
        <v/>
      </c>
    </row>
    <row r="319">
      <c r="A319">
        <f>HYPERLINK("https://www.youtube.com/watch?v=KtT_cgMzHx8", "Video")</f>
        <v/>
      </c>
      <c r="B319" t="inlineStr">
        <is>
          <t>0:26</t>
        </is>
      </c>
      <c r="C319" t="inlineStr">
        <is>
          <t>and ignore leap years.</t>
        </is>
      </c>
      <c r="D319">
        <f>HYPERLINK("https://www.youtube.com/watch?v=KtT_cgMzHx8&amp;t=26s", "Go to time")</f>
        <v/>
      </c>
    </row>
    <row r="320">
      <c r="A320">
        <f>HYPERLINK("https://www.youtube.com/watch?v=s_Cs1nbbv_M", "Video")</f>
        <v/>
      </c>
      <c r="B320" t="inlineStr">
        <is>
          <t>4:41</t>
        </is>
      </c>
      <c r="C320" t="inlineStr">
        <is>
          <t>and evade their strikes 
with acrobatic leaps and powerful kicks—</t>
        </is>
      </c>
      <c r="D320">
        <f>HYPERLINK("https://www.youtube.com/watch?v=s_Cs1nbbv_M&amp;t=281s", "Go to time")</f>
        <v/>
      </c>
    </row>
    <row r="321">
      <c r="A321">
        <f>HYPERLINK("https://www.youtube.com/watch?v=0dYk99S98Jc", "Video")</f>
        <v/>
      </c>
      <c r="B321" t="inlineStr">
        <is>
          <t>3:39</t>
        </is>
      </c>
      <c r="C321" t="inlineStr">
        <is>
          <t>The next major leap in toilet technology
came in 1596,</t>
        </is>
      </c>
      <c r="D321">
        <f>HYPERLINK("https://www.youtube.com/watch?v=0dYk99S98Jc&amp;t=219s", "Go to time")</f>
        <v/>
      </c>
    </row>
    <row r="322">
      <c r="A322">
        <f>HYPERLINK("https://www.youtube.com/watch?v=KMudRLPZidg", "Video")</f>
        <v/>
      </c>
      <c r="B322" t="inlineStr">
        <is>
          <t>1:59</t>
        </is>
      </c>
      <c r="C322" t="inlineStr">
        <is>
          <t>With a running start, he leapt 
and grabbed the lowest branch,</t>
        </is>
      </c>
      <c r="D322">
        <f>HYPERLINK("https://www.youtube.com/watch?v=KMudRLPZidg&amp;t=119s", "Go to time")</f>
        <v/>
      </c>
    </row>
    <row r="323">
      <c r="A323">
        <f>HYPERLINK("https://www.youtube.com/watch?v=KMudRLPZidg", "Video")</f>
        <v/>
      </c>
      <c r="B323" t="inlineStr">
        <is>
          <t>2:12</t>
        </is>
      </c>
      <c r="C323" t="inlineStr">
        <is>
          <t>he swayed and leapt across the gap of space
onto a branch of the target tree</t>
        </is>
      </c>
      <c r="D323">
        <f>HYPERLINK("https://www.youtube.com/watch?v=KMudRLPZidg&amp;t=132s", "Go to time")</f>
        <v/>
      </c>
    </row>
    <row r="324">
      <c r="A324">
        <f>HYPERLINK("https://www.youtube.com/watch?v=KMudRLPZidg", "Video")</f>
        <v/>
      </c>
      <c r="B324" t="inlineStr">
        <is>
          <t>4:26</t>
        </is>
      </c>
      <c r="C324" t="inlineStr">
        <is>
          <t>A new world might be just out of reach.
So leap for it.</t>
        </is>
      </c>
      <c r="D324">
        <f>HYPERLINK("https://www.youtube.com/watch?v=KMudRLPZidg&amp;t=266s", "Go to time")</f>
        <v/>
      </c>
    </row>
    <row r="325">
      <c r="A325">
        <f>HYPERLINK("https://www.youtube.com/watch?v=128fp0rqfbE", "Video")</f>
        <v/>
      </c>
      <c r="B325" t="inlineStr">
        <is>
          <t>1:03</t>
        </is>
      </c>
      <c r="C325" t="inlineStr">
        <is>
          <t>In reality, a frog will detect slowly
heating water and leap to safety.</t>
        </is>
      </c>
      <c r="D325">
        <f>HYPERLINK("https://www.youtube.com/watch?v=128fp0rqfbE&amp;t=63s", "Go to time")</f>
        <v/>
      </c>
    </row>
    <row r="326">
      <c r="A326">
        <f>HYPERLINK("https://www.youtube.com/watch?v=2DWnvx1NYUA", "Video")</f>
        <v/>
      </c>
      <c r="B326" t="inlineStr">
        <is>
          <t>2:59</t>
        </is>
      </c>
      <c r="C326" t="inlineStr">
        <is>
          <t>So this kind of leap in resolution</t>
        </is>
      </c>
      <c r="D326">
        <f>HYPERLINK("https://www.youtube.com/watch?v=2DWnvx1NYUA&amp;t=179s", "Go to time")</f>
        <v/>
      </c>
    </row>
    <row r="327">
      <c r="A327">
        <f>HYPERLINK("https://www.youtube.com/watch?v=orBYbxxrJSU", "Video")</f>
        <v/>
      </c>
      <c r="B327" t="inlineStr">
        <is>
          <t>5:26</t>
        </is>
      </c>
      <c r="C327" t="inlineStr">
        <is>
          <t>leaps or inexplicable shifts in</t>
        </is>
      </c>
      <c r="D327">
        <f>HYPERLINK("https://www.youtube.com/watch?v=orBYbxxrJSU&amp;t=326s", "Go to time")</f>
        <v/>
      </c>
    </row>
    <row r="328">
      <c r="A328">
        <f>HYPERLINK("https://www.youtube.com/watch?v=Bl2-u7HcheQ", "Video")</f>
        <v/>
      </c>
      <c r="B328" t="inlineStr">
        <is>
          <t>3:17</t>
        </is>
      </c>
      <c r="C328" t="inlineStr">
        <is>
          <t>making leaps in efficiency, affordability,
and implementation.</t>
        </is>
      </c>
      <c r="D328">
        <f>HYPERLINK("https://www.youtube.com/watch?v=Bl2-u7HcheQ&amp;t=197s", "Go to time")</f>
        <v/>
      </c>
    </row>
    <row r="329">
      <c r="A329">
        <f>HYPERLINK("https://www.youtube.com/watch?v=r4UdHE3JNnU", "Video")</f>
        <v/>
      </c>
      <c r="B329" t="inlineStr">
        <is>
          <t>2:44</t>
        </is>
      </c>
      <c r="C329" t="inlineStr">
        <is>
          <t>this next leap in accuracy. Imagine, for</t>
        </is>
      </c>
      <c r="D329">
        <f>HYPERLINK("https://www.youtube.com/watch?v=r4UdHE3JNnU&amp;t=164s", "Go to time")</f>
        <v/>
      </c>
    </row>
    <row r="330">
      <c r="A330">
        <f>HYPERLINK("https://www.youtube.com/watch?v=E0W1ZZYIV8o", "Video")</f>
        <v/>
      </c>
      <c r="B330" t="inlineStr">
        <is>
          <t>8:46</t>
        </is>
      </c>
      <c r="C330" t="inlineStr">
        <is>
          <t>method where you leap off the roof and</t>
        </is>
      </c>
      <c r="D330">
        <f>HYPERLINK("https://www.youtube.com/watch?v=E0W1ZZYIV8o&amp;t=526s", "Go to time")</f>
        <v/>
      </c>
    </row>
    <row r="331">
      <c r="A331">
        <f>HYPERLINK("https://www.youtube.com/watch?v=fMPG-2vXi-s", "Video")</f>
        <v/>
      </c>
      <c r="B331" t="inlineStr">
        <is>
          <t>0:41</t>
        </is>
      </c>
      <c r="C331" t="inlineStr">
        <is>
          <t>another god had to leap into the 
great bonfire and become the fifth sun.</t>
        </is>
      </c>
      <c r="D331">
        <f>HYPERLINK("https://www.youtube.com/watch?v=fMPG-2vXi-s&amp;t=41s", "Go to time")</f>
        <v/>
      </c>
    </row>
    <row r="332">
      <c r="A332">
        <f>HYPERLINK("https://www.youtube.com/watch?v=RaGUW1d0w8g", "Video")</f>
        <v/>
      </c>
      <c r="B332" t="inlineStr">
        <is>
          <t>1:00</t>
        </is>
      </c>
      <c r="C332" t="inlineStr">
        <is>
          <t>with an Olympic record leap of 2.24 meters.</t>
        </is>
      </c>
      <c r="D332">
        <f>HYPERLINK("https://www.youtube.com/watch?v=RaGUW1d0w8g&amp;t=60s", "Go to time")</f>
        <v/>
      </c>
    </row>
    <row r="333">
      <c r="A333">
        <f>HYPERLINK("https://www.youtube.com/watch?v=RaGUW1d0w8g", "Video")</f>
        <v/>
      </c>
      <c r="B333" t="inlineStr">
        <is>
          <t>3:30</t>
        </is>
      </c>
      <c r="C333" t="inlineStr">
        <is>
          <t>only great leap forward,</t>
        </is>
      </c>
      <c r="D333">
        <f>HYPERLINK("https://www.youtube.com/watch?v=RaGUW1d0w8g&amp;t=210s", "Go to time")</f>
        <v/>
      </c>
    </row>
    <row r="334">
      <c r="A334">
        <f>HYPERLINK("https://www.youtube.com/watch?v=RaGUW1d0w8g", "Video")</f>
        <v/>
      </c>
      <c r="B334" t="inlineStr">
        <is>
          <t>3:32</t>
        </is>
      </c>
      <c r="C334" t="inlineStr">
        <is>
          <t>that is also a great leap backward.</t>
        </is>
      </c>
      <c r="D334">
        <f>HYPERLINK("https://www.youtube.com/watch?v=RaGUW1d0w8g&amp;t=212s", "Go to time")</f>
        <v/>
      </c>
    </row>
    <row r="335">
      <c r="A335">
        <f>HYPERLINK("https://www.youtube.com/watch?v=H7ZhDe1K8uU", "Video")</f>
        <v/>
      </c>
      <c r="B335" t="inlineStr">
        <is>
          <t>1:11</t>
        </is>
      </c>
      <c r="C335" t="inlineStr">
        <is>
          <t>Cadmus leapt into action,
hurled his javelin,</t>
        </is>
      </c>
      <c r="D335">
        <f>HYPERLINK("https://www.youtube.com/watch?v=H7ZhDe1K8uU&amp;t=71s", "Go to time")</f>
        <v/>
      </c>
    </row>
    <row r="336">
      <c r="A336">
        <f>HYPERLINK("https://www.youtube.com/watch?v=5KkIdNEHHFQ", "Video")</f>
        <v/>
      </c>
      <c r="B336" t="inlineStr">
        <is>
          <t>5:22</t>
        </is>
      </c>
      <c r="C336" t="inlineStr">
        <is>
          <t>-Okay, here we go!
-Andy, leapfrog!</t>
        </is>
      </c>
      <c r="D336">
        <f>HYPERLINK("https://www.youtube.com/watch?v=5KkIdNEHHFQ&amp;t=322s", "Go to time")</f>
        <v/>
      </c>
    </row>
    <row r="337">
      <c r="A337">
        <f>HYPERLINK("https://www.youtube.com/watch?v=6VhnU3_-KUY", "Video")</f>
        <v/>
      </c>
      <c r="B337" t="inlineStr">
        <is>
          <t>0:38</t>
        </is>
      </c>
      <c r="C337" t="inlineStr">
        <is>
          <t>Andy, Andy, leapfrog!</t>
        </is>
      </c>
      <c r="D337">
        <f>HYPERLINK("https://www.youtube.com/watch?v=6VhnU3_-KUY&amp;t=38s", "Go to time")</f>
        <v/>
      </c>
    </row>
    <row r="338">
      <c r="A338">
        <f>HYPERLINK("https://www.youtube.com/watch?v=ZPKdJGY0YyE", "Video")</f>
        <v/>
      </c>
      <c r="B338" t="inlineStr">
        <is>
          <t>3:45</t>
        </is>
      </c>
      <c r="C338" t="inlineStr">
        <is>
          <t>even if you're not leaping out from</t>
        </is>
      </c>
      <c r="D338">
        <f>HYPERLINK("https://www.youtube.com/watch?v=ZPKdJGY0YyE&amp;t=225s", "Go to time")</f>
        <v/>
      </c>
    </row>
    <row r="339">
      <c r="A339">
        <f>HYPERLINK("https://www.youtube.com/watch?v=SVcsDDABEkM", "Video")</f>
        <v/>
      </c>
      <c r="B339" t="inlineStr">
        <is>
          <t>1:30</t>
        </is>
      </c>
      <c r="C339" t="inlineStr">
        <is>
          <t>By leaps and bounds.
Leaps and bounds.</t>
        </is>
      </c>
      <c r="D339">
        <f>HYPERLINK("https://www.youtube.com/watch?v=SVcsDDABEkM&amp;t=90s", "Go to time")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2025-06-25T22:24:30Z</dcterms:created>
  <dcterms:modified xsi:type="dcterms:W3CDTF">2025-06-25T22:24:30Z</dcterms:modified>
</cp:coreProperties>
</file>