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HYPERLINK("https://www.youtube.com/watch?v=sBXYtaXfmQg", "Video")</f>
        <v/>
      </c>
      <c r="B2" t="inlineStr">
        <is>
          <t>22:43</t>
        </is>
      </c>
      <c r="C2" t="inlineStr">
        <is>
          <t>Also to think that you’re
missing out</t>
        </is>
      </c>
      <c r="D2">
        <f>HYPERLINK("https://www.youtube.com/watch?v=sBXYtaXfmQg&amp;t=1363s", "Go to time")</f>
        <v/>
      </c>
    </row>
    <row r="3">
      <c r="A3">
        <f>HYPERLINK("https://www.youtube.com/watch?v=_s_55cKycdA", "Video")</f>
        <v/>
      </c>
      <c r="B3" t="inlineStr">
        <is>
          <t>12:28</t>
        </is>
      </c>
      <c r="C3" t="inlineStr">
        <is>
          <t>without one penny missing</t>
        </is>
      </c>
      <c r="D3">
        <f>HYPERLINK("https://www.youtube.com/watch?v=_s_55cKycdA&amp;t=748s", "Go to time")</f>
        <v/>
      </c>
    </row>
    <row r="4">
      <c r="A4">
        <f>HYPERLINK("https://www.youtube.com/watch?v=BWJC1Dtbk_E", "Video")</f>
        <v/>
      </c>
      <c r="B4" t="inlineStr">
        <is>
          <t>2:01</t>
        </is>
      </c>
      <c r="C4" t="inlineStr">
        <is>
          <t>i've missed the hell out of it</t>
        </is>
      </c>
      <c r="D4">
        <f>HYPERLINK("https://www.youtube.com/watch?v=BWJC1Dtbk_E&amp;t=121s", "Go to time")</f>
        <v/>
      </c>
    </row>
    <row r="5">
      <c r="A5">
        <f>HYPERLINK("https://www.youtube.com/watch?v=i83EnC2CdRM", "Video")</f>
        <v/>
      </c>
      <c r="B5" t="inlineStr">
        <is>
          <t>1:06</t>
        </is>
      </c>
      <c r="C5" t="inlineStr">
        <is>
          <t>without one penny missing</t>
        </is>
      </c>
      <c r="D5">
        <f>HYPERLINK("https://www.youtube.com/watch?v=i83EnC2CdRM&amp;t=66s", "Go to time")</f>
        <v/>
      </c>
    </row>
    <row r="6">
      <c r="A6">
        <f>HYPERLINK("https://www.youtube.com/watch?v=1d7EoLbVwwU", "Video")</f>
        <v/>
      </c>
      <c r="B6" t="inlineStr">
        <is>
          <t>0:53</t>
        </is>
      </c>
      <c r="C6" t="inlineStr">
        <is>
          <t>out that he's missing presumed dead</t>
        </is>
      </c>
      <c r="D6">
        <f>HYPERLINK("https://www.youtube.com/watch?v=1d7EoLbVwwU&amp;t=53s", "Go to time")</f>
        <v/>
      </c>
    </row>
    <row r="7">
      <c r="A7">
        <f>HYPERLINK("https://www.youtube.com/watch?v=1d7EoLbVwwU", "Video")</f>
        <v/>
      </c>
      <c r="B7" t="inlineStr">
        <is>
          <t>1:07</t>
        </is>
      </c>
      <c r="C7" t="inlineStr">
        <is>
          <t>turns out he's missing too</t>
        </is>
      </c>
      <c r="D7">
        <f>HYPERLINK("https://www.youtube.com/watch?v=1d7EoLbVwwU&amp;t=67s", "Go to time")</f>
        <v/>
      </c>
    </row>
    <row r="8">
      <c r="A8">
        <f>HYPERLINK("https://www.youtube.com/watch?v=yo_A2OWCGvI", "Video")</f>
        <v/>
      </c>
      <c r="B8" t="inlineStr">
        <is>
          <t>14:11</t>
        </is>
      </c>
      <c r="C8" t="inlineStr">
        <is>
          <t>it without my permission</t>
        </is>
      </c>
      <c r="D8">
        <f>HYPERLINK("https://www.youtube.com/watch?v=yo_A2OWCGvI&amp;t=851s", "Go to time")</f>
        <v/>
      </c>
    </row>
    <row r="9">
      <c r="A9">
        <f>HYPERLINK("https://www.youtube.com/watch?v=d-boVtdWOgw", "Video")</f>
        <v/>
      </c>
      <c r="B9" t="inlineStr">
        <is>
          <t>1:04</t>
        </is>
      </c>
      <c r="C9" t="inlineStr">
        <is>
          <t>without one penny missing an he got you</t>
        </is>
      </c>
      <c r="D9">
        <f>HYPERLINK("https://www.youtube.com/watch?v=d-boVtdWOgw&amp;t=64s", "Go to time")</f>
        <v/>
      </c>
    </row>
    <row r="10">
      <c r="A10">
        <f>HYPERLINK("https://www.youtube.com/watch?v=5ciPp9VIxjQ", "Video")</f>
        <v/>
      </c>
      <c r="B10" t="inlineStr">
        <is>
          <t>1:19</t>
        </is>
      </c>
      <c r="C10" t="inlineStr">
        <is>
          <t>yes since we're talking about missing</t>
        </is>
      </c>
      <c r="D10">
        <f>HYPERLINK("https://www.youtube.com/watch?v=5ciPp9VIxjQ&amp;t=79s", "Go to time")</f>
        <v/>
      </c>
    </row>
    <row r="11">
      <c r="A11">
        <f>HYPERLINK("https://www.youtube.com/watch?v=aDk9neKA-ew", "Video")</f>
        <v/>
      </c>
      <c r="B11" t="inlineStr">
        <is>
          <t>10:02</t>
        </is>
      </c>
      <c r="C11" t="inlineStr">
        <is>
          <t>missing an he got you out of jail for a</t>
        </is>
      </c>
      <c r="D11">
        <f>HYPERLINK("https://www.youtube.com/watch?v=aDk9neKA-ew&amp;t=602s", "Go to time")</f>
        <v/>
      </c>
    </row>
    <row r="12">
      <c r="A12">
        <f>HYPERLINK("https://www.youtube.com/watch?v=8LSCaNZAQyc", "Video")</f>
        <v/>
      </c>
      <c r="B12" t="inlineStr">
        <is>
          <t>1:51</t>
        </is>
      </c>
      <c r="C12" t="inlineStr">
        <is>
          <t>it without my permission oh okay okay</t>
        </is>
      </c>
      <c r="D12">
        <f>HYPERLINK("https://www.youtube.com/watch?v=8LSCaNZAQyc&amp;t=111s", "Go to time")</f>
        <v/>
      </c>
    </row>
    <row r="13">
      <c r="A13">
        <f>HYPERLINK("https://www.youtube.com/watch?v=B5i0d3DJe7w", "Video")</f>
        <v/>
      </c>
      <c r="B13" t="inlineStr">
        <is>
          <t>1:56</t>
        </is>
      </c>
      <c r="C13" t="inlineStr">
        <is>
          <t>NO GOING ON
DANGEROUS MISSIONS
WITHOUT 626.</t>
        </is>
      </c>
      <c r="D13">
        <f>HYPERLINK("https://www.youtube.com/watch?v=B5i0d3DJe7w&amp;t=116s", "Go to time")</f>
        <v/>
      </c>
    </row>
    <row r="14">
      <c r="A14">
        <f>HYPERLINK("https://www.youtube.com/watch?v=acUjEM-V0vc", "Video")</f>
        <v/>
      </c>
      <c r="B14" t="inlineStr">
        <is>
          <t>0:54</t>
        </is>
      </c>
      <c r="C14" t="inlineStr">
        <is>
          <t>Betty's here about the missing money</t>
        </is>
      </c>
      <c r="D14">
        <f>HYPERLINK("https://www.youtube.com/watch?v=acUjEM-V0vc&amp;t=54s", "Go to time")</f>
        <v/>
      </c>
    </row>
    <row r="15">
      <c r="A15">
        <f>HYPERLINK("https://www.youtube.com/watch?v=0yhJOZU8rXg", "Video")</f>
        <v/>
      </c>
      <c r="B15" t="inlineStr">
        <is>
          <t>12:14</t>
        </is>
      </c>
      <c r="C15" t="inlineStr">
        <is>
          <t>But what about
Zed's missing cricket?</t>
        </is>
      </c>
      <c r="D15">
        <f>HYPERLINK("https://www.youtube.com/watch?v=0yhJOZU8rXg&amp;t=734s", "Go to time")</f>
        <v/>
      </c>
    </row>
    <row r="16">
      <c r="A16">
        <f>HYPERLINK("https://www.youtube.com/watch?v=ShMlaWwLDio", "Video")</f>
        <v/>
      </c>
      <c r="B16" t="inlineStr">
        <is>
          <t>20:06</t>
        </is>
      </c>
      <c r="C16" t="inlineStr">
        <is>
          <t>MAX, YOU KNOW BETTER
THAN TO USE MAGIC
WITHOUT MY PERMISSION.</t>
        </is>
      </c>
      <c r="D16">
        <f>HYPERLINK("https://www.youtube.com/watch?v=ShMlaWwLDio&amp;t=1206s", "Go to time")</f>
        <v/>
      </c>
    </row>
    <row r="17">
      <c r="A17">
        <f>HYPERLINK("https://www.youtube.com/watch?v=Uc2RFgeaWAY", "Video")</f>
        <v/>
      </c>
      <c r="B17" t="inlineStr">
        <is>
          <t>2:56</t>
        </is>
      </c>
      <c r="C17" t="inlineStr">
        <is>
          <t>bessie without permission again yep i'm</t>
        </is>
      </c>
      <c r="D17">
        <f>HYPERLINK("https://www.youtube.com/watch?v=Uc2RFgeaWAY&amp;t=176s", "Go to time")</f>
        <v/>
      </c>
    </row>
    <row r="18">
      <c r="A18">
        <f>HYPERLINK("https://www.youtube.com/watch?v=7Rau09PkrUI", "Video")</f>
        <v/>
      </c>
      <c r="B18" t="inlineStr">
        <is>
          <t>1:36</t>
        </is>
      </c>
      <c r="C18" t="inlineStr">
        <is>
          <t>memories you're missing out on</t>
        </is>
      </c>
      <c r="D18">
        <f>HYPERLINK("https://www.youtube.com/watch?v=7Rau09PkrUI&amp;t=96s", "Go to time")</f>
        <v/>
      </c>
    </row>
    <row r="19">
      <c r="A19">
        <f>HYPERLINK("https://www.youtube.com/watch?v=f_c-5-dg8s8", "Video")</f>
        <v/>
      </c>
      <c r="B19" t="inlineStr">
        <is>
          <t>1:54</t>
        </is>
      </c>
      <c r="C19" t="inlineStr">
        <is>
          <t>we should go check out miss tilly's we</t>
        </is>
      </c>
      <c r="D19">
        <f>HYPERLINK("https://www.youtube.com/watch?v=f_c-5-dg8s8&amp;t=114s", "Go to time")</f>
        <v/>
      </c>
    </row>
    <row r="20">
      <c r="A20">
        <f>HYPERLINK("https://www.youtube.com/watch?v=R4c22bJAugk", "Video")</f>
        <v/>
      </c>
      <c r="B20" t="inlineStr">
        <is>
          <t>0:25</t>
        </is>
      </c>
      <c r="C20" t="inlineStr">
        <is>
          <t>if this is about the missing tomatoes</t>
        </is>
      </c>
      <c r="D20">
        <f>HYPERLINK("https://www.youtube.com/watch?v=R4c22bJAugk&amp;t=25s", "Go to time")</f>
        <v/>
      </c>
    </row>
    <row r="21">
      <c r="A21">
        <f>HYPERLINK("https://www.youtube.com/watch?v=WMha3o0MI5A", "Video")</f>
        <v/>
      </c>
      <c r="B21" t="inlineStr">
        <is>
          <t>22:59</t>
        </is>
      </c>
      <c r="C21" t="inlineStr">
        <is>
          <t>None of us have ever
missed out on it.</t>
        </is>
      </c>
      <c r="D21">
        <f>HYPERLINK("https://www.youtube.com/watch?v=WMha3o0MI5A&amp;t=1379s", "Go to time")</f>
        <v/>
      </c>
    </row>
    <row r="22">
      <c r="A22">
        <f>HYPERLINK("https://www.youtube.com/watch?v=5u5vFck_ei8", "Video")</f>
        <v/>
      </c>
      <c r="B22" t="inlineStr">
        <is>
          <t>0:14</t>
        </is>
      </c>
      <c r="C22" t="inlineStr">
        <is>
          <t>...you could
really be missing out.</t>
        </is>
      </c>
      <c r="D22">
        <f>HYPERLINK("https://www.youtube.com/watch?v=5u5vFck_ei8&amp;t=14s", "Go to time")</f>
        <v/>
      </c>
    </row>
    <row r="23">
      <c r="A23">
        <f>HYPERLINK("https://www.youtube.com/watch?v=68AW12_Psj0", "Video")</f>
        <v/>
      </c>
      <c r="B23" t="inlineStr">
        <is>
          <t>13:08</t>
        </is>
      </c>
      <c r="C23" t="inlineStr">
        <is>
          <t>without her permission.</t>
        </is>
      </c>
      <c r="D23">
        <f>HYPERLINK("https://www.youtube.com/watch?v=68AW12_Psj0&amp;t=788s", "Go to time")</f>
        <v/>
      </c>
    </row>
    <row r="24">
      <c r="A24">
        <f>HYPERLINK("https://www.youtube.com/watch?v=Kaf_ExJ1B8Y", "Video")</f>
        <v/>
      </c>
      <c r="B24" t="inlineStr">
        <is>
          <t>17:14</t>
        </is>
      </c>
      <c r="C24" t="inlineStr">
        <is>
          <t>Or else you're gonna
miss out on all that sear.</t>
        </is>
      </c>
      <c r="D24">
        <f>HYPERLINK("https://www.youtube.com/watch?v=Kaf_ExJ1B8Y&amp;t=1034s", "Go to time")</f>
        <v/>
      </c>
    </row>
    <row r="25">
      <c r="A25">
        <f>HYPERLINK("https://www.youtube.com/watch?v=4C-PmdTKFv0", "Video")</f>
        <v/>
      </c>
      <c r="B25" t="inlineStr">
        <is>
          <t>13:36</t>
        </is>
      </c>
      <c r="C25" t="inlineStr">
        <is>
          <t>And if she finds
out Hartley's missing,</t>
        </is>
      </c>
      <c r="D25">
        <f>HYPERLINK("https://www.youtube.com/watch?v=4C-PmdTKFv0&amp;t=816s", "Go to time")</f>
        <v/>
      </c>
    </row>
    <row r="26">
      <c r="A26">
        <f>HYPERLINK("https://www.youtube.com/watch?v=0JmK6SZKAwo", "Video")</f>
        <v/>
      </c>
      <c r="B26" t="inlineStr">
        <is>
          <t>8:35</t>
        </is>
      </c>
      <c r="C26" t="inlineStr">
        <is>
          <t>to miss out on the fun and you got my</t>
        </is>
      </c>
      <c r="D26">
        <f>HYPERLINK("https://www.youtube.com/watch?v=0JmK6SZKAwo&amp;t=515s", "Go to time")</f>
        <v/>
      </c>
    </row>
    <row r="27">
      <c r="A27">
        <f>HYPERLINK("https://www.youtube.com/watch?v=i2oVtmpT6NQ", "Video")</f>
        <v/>
      </c>
      <c r="B27" t="inlineStr">
        <is>
          <t>0:07</t>
        </is>
      </c>
      <c r="C27" t="inlineStr">
        <is>
          <t>cuz it's all about Cody don't miss</t>
        </is>
      </c>
      <c r="D27">
        <f>HYPERLINK("https://www.youtube.com/watch?v=i2oVtmpT6NQ&amp;t=7s", "Go to time")</f>
        <v/>
      </c>
    </row>
    <row r="28">
      <c r="A28">
        <f>HYPERLINK("https://www.youtube.com/watch?v=Ry_Nz759o08", "Video")</f>
        <v/>
      </c>
      <c r="B28" t="inlineStr">
        <is>
          <t>19:21</t>
        </is>
      </c>
      <c r="C28" t="inlineStr">
        <is>
          <t>'Cause-I'm-Running-
Out-Of-Little-Misses?</t>
        </is>
      </c>
      <c r="D28">
        <f>HYPERLINK("https://www.youtube.com/watch?v=Ry_Nz759o08&amp;t=1161s", "Go to time")</f>
        <v/>
      </c>
    </row>
    <row r="29">
      <c r="A29">
        <f>HYPERLINK("https://www.youtube.com/watch?v=xDxo8hmTHtA", "Video")</f>
        <v/>
      </c>
      <c r="B29" t="inlineStr">
        <is>
          <t>2:19</t>
        </is>
      </c>
      <c r="C29" t="inlineStr">
        <is>
          <t>there's so much she'll miss out on oh</t>
        </is>
      </c>
      <c r="D29">
        <f>HYPERLINK("https://www.youtube.com/watch?v=xDxo8hmTHtA&amp;t=139s", "Go to time")</f>
        <v/>
      </c>
    </row>
    <row r="30">
      <c r="A30">
        <f>HYPERLINK("https://www.youtube.com/watch?v=oMUxww73tDk", "Video")</f>
        <v/>
      </c>
      <c r="B30" t="inlineStr">
        <is>
          <t>2:59</t>
        </is>
      </c>
      <c r="C30" t="inlineStr">
        <is>
          <t>ago but I am not about to miss out on</t>
        </is>
      </c>
      <c r="D30">
        <f>HYPERLINK("https://www.youtube.com/watch?v=oMUxww73tDk&amp;t=179s", "Go to time")</f>
        <v/>
      </c>
    </row>
    <row r="31">
      <c r="A31">
        <f>HYPERLINK("https://www.youtube.com/watch?v=1SUdBPRtWXQ", "Video")</f>
        <v/>
      </c>
      <c r="B31" t="inlineStr">
        <is>
          <t>11:17</t>
        </is>
      </c>
      <c r="C31" t="inlineStr">
        <is>
          <t>I can't miss out
on such a great opportunity.</t>
        </is>
      </c>
      <c r="D31">
        <f>HYPERLINK("https://www.youtube.com/watch?v=1SUdBPRtWXQ&amp;t=677s", "Go to time")</f>
        <v/>
      </c>
    </row>
    <row r="32">
      <c r="A32">
        <f>HYPERLINK("https://www.youtube.com/watch?v=GcpyuzUD2HQ", "Video")</f>
        <v/>
      </c>
      <c r="B32" t="inlineStr">
        <is>
          <t>1:16</t>
        </is>
      </c>
      <c r="C32" t="inlineStr">
        <is>
          <t>did i miss our exit kids help that out</t>
        </is>
      </c>
      <c r="D32">
        <f>HYPERLINK("https://www.youtube.com/watch?v=GcpyuzUD2HQ&amp;t=76s", "Go to time")</f>
        <v/>
      </c>
    </row>
    <row r="33">
      <c r="A33">
        <f>HYPERLINK("https://www.youtube.com/watch?v=IhQkLM7IXMs", "Video")</f>
        <v/>
      </c>
      <c r="B33" t="inlineStr">
        <is>
          <t>1:42</t>
        </is>
      </c>
      <c r="C33" t="inlineStr">
        <is>
          <t>missing and I'm completely freaking out</t>
        </is>
      </c>
      <c r="D33">
        <f>HYPERLINK("https://www.youtube.com/watch?v=IhQkLM7IXMs&amp;t=102s", "Go to time")</f>
        <v/>
      </c>
    </row>
    <row r="34">
      <c r="A34">
        <f>HYPERLINK("https://www.youtube.com/watch?v=B7nnXNXI4zo", "Video")</f>
        <v/>
      </c>
      <c r="B34" t="inlineStr">
        <is>
          <t>2:12</t>
        </is>
      </c>
      <c r="C34" t="inlineStr">
        <is>
          <t>But what about
Zed's missing cricket?</t>
        </is>
      </c>
      <c r="D34">
        <f>HYPERLINK("https://www.youtube.com/watch?v=B7nnXNXI4zo&amp;t=132s", "Go to time")</f>
        <v/>
      </c>
    </row>
    <row r="35">
      <c r="A35">
        <f>HYPERLINK("https://www.youtube.com/watch?v=-XWCBaesiLE", "Video")</f>
        <v/>
      </c>
      <c r="B35" t="inlineStr">
        <is>
          <t>14:54</t>
        </is>
      </c>
      <c r="C35" t="inlineStr">
        <is>
          <t>I'm going to miss the big bout--</t>
        </is>
      </c>
      <c r="D35">
        <f>HYPERLINK("https://www.youtube.com/watch?v=-XWCBaesiLE&amp;t=894s", "Go to time")</f>
        <v/>
      </c>
    </row>
    <row r="36">
      <c r="A36">
        <f>HYPERLINK("https://www.youtube.com/watch?v=cwIZobj1ItI", "Video")</f>
        <v/>
      </c>
      <c r="B36" t="inlineStr">
        <is>
          <t>12:39</t>
        </is>
      </c>
      <c r="C36" t="inlineStr">
        <is>
          <t>That mouth is about to get you
in a mess of trouble, missy.</t>
        </is>
      </c>
      <c r="D36">
        <f>HYPERLINK("https://www.youtube.com/watch?v=cwIZobj1ItI&amp;t=759s", "Go to time")</f>
        <v/>
      </c>
    </row>
    <row r="37">
      <c r="A37">
        <f>HYPERLINK("https://www.youtube.com/watch?v=dRfTRN1F5Ys", "Video")</f>
        <v/>
      </c>
      <c r="B37" t="inlineStr">
        <is>
          <t>9:49</t>
        </is>
      </c>
      <c r="C37" t="inlineStr">
        <is>
          <t>If his friends and family
knew about his mission,</t>
        </is>
      </c>
      <c r="D37">
        <f>HYPERLINK("https://www.youtube.com/watch?v=dRfTRN1F5Ys&amp;t=589s", "Go to time")</f>
        <v/>
      </c>
    </row>
    <row r="38">
      <c r="A38">
        <f>HYPERLINK("https://www.youtube.com/watch?v=X168JZOhZe4", "Video")</f>
        <v/>
      </c>
      <c r="B38" t="inlineStr">
        <is>
          <t>14:55</t>
        </is>
      </c>
      <c r="C38" t="inlineStr">
        <is>
          <t>you missing out here</t>
        </is>
      </c>
      <c r="D38">
        <f>HYPERLINK("https://www.youtube.com/watch?v=X168JZOhZe4&amp;t=895s", "Go to time")</f>
        <v/>
      </c>
    </row>
    <row r="39">
      <c r="A39">
        <f>HYPERLINK("https://www.youtube.com/watch?v=zxOy485TIqI", "Video")</f>
        <v/>
      </c>
      <c r="B39" t="inlineStr">
        <is>
          <t>3:57</t>
        </is>
      </c>
      <c r="C39" t="inlineStr">
        <is>
          <t>against their will without permission i</t>
        </is>
      </c>
      <c r="D39">
        <f>HYPERLINK("https://www.youtube.com/watch?v=zxOy485TIqI&amp;t=237s", "Go to time")</f>
        <v/>
      </c>
    </row>
    <row r="40">
      <c r="A40">
        <f>HYPERLINK("https://www.youtube.com/watch?v=BLXZy7xvo5o", "Video")</f>
        <v/>
      </c>
      <c r="B40" t="inlineStr">
        <is>
          <t>60:50</t>
        </is>
      </c>
      <c r="C40" t="inlineStr">
        <is>
          <t>time that was a mouthful did I miss</t>
        </is>
      </c>
      <c r="D40">
        <f>HYPERLINK("https://www.youtube.com/watch?v=BLXZy7xvo5o&amp;t=3650s", "Go to time")</f>
        <v/>
      </c>
    </row>
    <row r="41">
      <c r="A41">
        <f>HYPERLINK("https://www.youtube.com/watch?v=BLXZy7xvo5o", "Video")</f>
        <v/>
      </c>
      <c r="B41" t="inlineStr">
        <is>
          <t>123:25</t>
        </is>
      </c>
      <c r="C41" t="inlineStr">
        <is>
          <t>time that was a mouthful did I miss</t>
        </is>
      </c>
      <c r="D41">
        <f>HYPERLINK("https://www.youtube.com/watch?v=BLXZy7xvo5o&amp;t=7405s", "Go to time")</f>
        <v/>
      </c>
    </row>
    <row r="42">
      <c r="A42">
        <f>HYPERLINK("https://www.youtube.com/watch?v=BLXZy7xvo5o", "Video")</f>
        <v/>
      </c>
      <c r="B42" t="inlineStr">
        <is>
          <t>127:36</t>
        </is>
      </c>
      <c r="C42" t="inlineStr">
        <is>
          <t>missing out on some amazing</t>
        </is>
      </c>
      <c r="D42">
        <f>HYPERLINK("https://www.youtube.com/watch?v=BLXZy7xvo5o&amp;t=7656s", "Go to time")</f>
        <v/>
      </c>
    </row>
    <row r="43">
      <c r="A43">
        <f>HYPERLINK("https://www.youtube.com/watch?v=BLXZy7xvo5o", "Video")</f>
        <v/>
      </c>
      <c r="B43" t="inlineStr">
        <is>
          <t>130:47</t>
        </is>
      </c>
      <c r="C43" t="inlineStr">
        <is>
          <t>Scott it is a bummer we missed out on</t>
        </is>
      </c>
      <c r="D43">
        <f>HYPERLINK("https://www.youtube.com/watch?v=BLXZy7xvo5o&amp;t=7847s", "Go to time")</f>
        <v/>
      </c>
    </row>
    <row r="44">
      <c r="A44">
        <f>HYPERLINK("https://www.youtube.com/watch?v=AFpAL33Shfs", "Video")</f>
        <v/>
      </c>
      <c r="B44" t="inlineStr">
        <is>
          <t>5:29</t>
        </is>
      </c>
      <c r="C44" t="inlineStr">
        <is>
          <t>I would hate to miss out
on that dance.</t>
        </is>
      </c>
      <c r="D44">
        <f>HYPERLINK("https://www.youtube.com/watch?v=AFpAL33Shfs&amp;t=329s", "Go to time")</f>
        <v/>
      </c>
    </row>
    <row r="45">
      <c r="A45">
        <f>HYPERLINK("https://www.youtube.com/watch?v=liZM-afUIUk", "Video")</f>
        <v/>
      </c>
      <c r="B45" t="inlineStr">
        <is>
          <t>8:15</t>
        </is>
      </c>
      <c r="C45" t="inlineStr">
        <is>
          <t>about the mission huh</t>
        </is>
      </c>
      <c r="D45">
        <f>HYPERLINK("https://www.youtube.com/watch?v=liZM-afUIUk&amp;t=495s", "Go to time")</f>
        <v/>
      </c>
    </row>
    <row r="46">
      <c r="A46">
        <f>HYPERLINK("https://www.youtube.com/watch?v=OVh5tpJTeBE", "Video")</f>
        <v/>
      </c>
      <c r="B46" t="inlineStr">
        <is>
          <t>3:38</t>
        </is>
      </c>
      <c r="C46" t="inlineStr">
        <is>
          <t>- especially without permission.
- That's rough.</t>
        </is>
      </c>
      <c r="D46">
        <f>HYPERLINK("https://www.youtube.com/watch?v=OVh5tpJTeBE&amp;t=218s", "Go to time")</f>
        <v/>
      </c>
    </row>
    <row r="47">
      <c r="A47">
        <f>HYPERLINK("https://www.youtube.com/watch?v=OVh5tpJTeBE", "Video")</f>
        <v/>
      </c>
      <c r="B47" t="inlineStr">
        <is>
          <t>4:46</t>
        </is>
      </c>
      <c r="C47" t="inlineStr">
        <is>
          <t>And if they don't accept her
they're missing out.</t>
        </is>
      </c>
      <c r="D47">
        <f>HYPERLINK("https://www.youtube.com/watch?v=OVh5tpJTeBE&amp;t=286s", "Go to time")</f>
        <v/>
      </c>
    </row>
    <row r="48">
      <c r="A48">
        <f>HYPERLINK("https://www.youtube.com/watch?v=q8aG8cVx-oI", "Video")</f>
        <v/>
      </c>
      <c r="B48" t="inlineStr">
        <is>
          <t>33:28</t>
        </is>
      </c>
      <c r="C48" t="inlineStr">
        <is>
          <t>think Miss Cho would think about this</t>
        </is>
      </c>
      <c r="D48">
        <f>HYPERLINK("https://www.youtube.com/watch?v=q8aG8cVx-oI&amp;t=2008s", "Go to time")</f>
        <v/>
      </c>
    </row>
    <row r="49">
      <c r="A49">
        <f>HYPERLINK("https://www.youtube.com/watch?v=q8aG8cVx-oI", "Video")</f>
        <v/>
      </c>
      <c r="B49" t="inlineStr">
        <is>
          <t>49:54</t>
        </is>
      </c>
      <c r="C49" t="inlineStr">
        <is>
          <t>missing goodness get out way anyway</t>
        </is>
      </c>
      <c r="D49">
        <f>HYPERLINK("https://www.youtube.com/watch?v=q8aG8cVx-oI&amp;t=2994s", "Go to time")</f>
        <v/>
      </c>
    </row>
    <row r="50">
      <c r="A50">
        <f>HYPERLINK("https://www.youtube.com/watch?v=udI74k7oZN0", "Video")</f>
        <v/>
      </c>
      <c r="B50" t="inlineStr">
        <is>
          <t>12:55</t>
        </is>
      </c>
      <c r="C50" t="inlineStr">
        <is>
          <t>have missed out on Dancing with my girls</t>
        </is>
      </c>
      <c r="D50">
        <f>HYPERLINK("https://www.youtube.com/watch?v=udI74k7oZN0&amp;t=775s", "Go to time")</f>
        <v/>
      </c>
    </row>
    <row r="51">
      <c r="A51">
        <f>HYPERLINK("https://www.youtube.com/watch?v=udI74k7oZN0", "Video")</f>
        <v/>
      </c>
      <c r="B51" t="inlineStr">
        <is>
          <t>12:56</t>
        </is>
      </c>
      <c r="C51" t="inlineStr">
        <is>
          <t>25 years ago but I am not about to miss</t>
        </is>
      </c>
      <c r="D51">
        <f>HYPERLINK("https://www.youtube.com/watch?v=udI74k7oZN0&amp;t=776s", "Go to time")</f>
        <v/>
      </c>
    </row>
    <row r="52">
      <c r="A52">
        <f>HYPERLINK("https://www.youtube.com/watch?v=24rNWgr1mA0", "Video")</f>
        <v/>
      </c>
      <c r="B52" t="inlineStr">
        <is>
          <t>22:17</t>
        </is>
      </c>
      <c r="C52" t="inlineStr">
        <is>
          <t>But what about
Zed's missing cricket?</t>
        </is>
      </c>
      <c r="D52">
        <f>HYPERLINK("https://www.youtube.com/watch?v=24rNWgr1mA0&amp;t=1337s", "Go to time")</f>
        <v/>
      </c>
    </row>
    <row r="53">
      <c r="A53">
        <f>HYPERLINK("https://www.youtube.com/watch?v=BiFxntNbEGI", "Video")</f>
        <v/>
      </c>
      <c r="B53" t="inlineStr">
        <is>
          <t>16:31</t>
        </is>
      </c>
      <c r="C53" t="inlineStr">
        <is>
          <t>me well hey they are missing out come on</t>
        </is>
      </c>
      <c r="D53">
        <f>HYPERLINK("https://www.youtube.com/watch?v=BiFxntNbEGI&amp;t=991s", "Go to time")</f>
        <v/>
      </c>
    </row>
    <row r="54">
      <c r="A54">
        <f>HYPERLINK("https://www.youtube.com/watch?v=Acuu8554SA8", "Video")</f>
        <v/>
      </c>
      <c r="B54" t="inlineStr">
        <is>
          <t>9:52</t>
        </is>
      </c>
      <c r="C54" t="inlineStr">
        <is>
          <t>there's so much she'll miss out on oh</t>
        </is>
      </c>
      <c r="D54">
        <f>HYPERLINK("https://www.youtube.com/watch?v=Acuu8554SA8&amp;t=592s", "Go to time")</f>
        <v/>
      </c>
    </row>
    <row r="55">
      <c r="A55">
        <f>HYPERLINK("https://www.youtube.com/watch?v=ghQtjarN3Ic", "Video")</f>
        <v/>
      </c>
      <c r="B55" t="inlineStr">
        <is>
          <t>1:14</t>
        </is>
      </c>
      <c r="C55" t="inlineStr">
        <is>
          <t>about everything I miss you teddy I miss</t>
        </is>
      </c>
      <c r="D55">
        <f>HYPERLINK("https://www.youtube.com/watch?v=ghQtjarN3Ic&amp;t=74s", "Go to time")</f>
        <v/>
      </c>
    </row>
    <row r="56">
      <c r="A56">
        <f>HYPERLINK("https://www.youtube.com/watch?v=q8bqzkFxgqk", "Video")</f>
        <v/>
      </c>
      <c r="B56" t="inlineStr">
        <is>
          <t>1:50</t>
        </is>
      </c>
      <c r="C56" t="inlineStr">
        <is>
          <t>love about them is missing i think i'd</t>
        </is>
      </c>
      <c r="D56">
        <f>HYPERLINK("https://www.youtube.com/watch?v=q8bqzkFxgqk&amp;t=110s", "Go to time")</f>
        <v/>
      </c>
    </row>
    <row r="57">
      <c r="A57">
        <f>HYPERLINK("https://www.youtube.com/watch?v=3_Eb4iTJHyg", "Video")</f>
        <v/>
      </c>
      <c r="B57" t="inlineStr">
        <is>
          <t>18:42</t>
        </is>
      </c>
      <c r="C57" t="inlineStr">
        <is>
          <t>I mean, it's not like
we'd be missing out
on some amazing prize.</t>
        </is>
      </c>
      <c r="D57">
        <f>HYPERLINK("https://www.youtube.com/watch?v=3_Eb4iTJHyg&amp;t=1122s", "Go to time")</f>
        <v/>
      </c>
    </row>
    <row r="58">
      <c r="A58">
        <f>HYPERLINK("https://www.youtube.com/watch?v=3_Eb4iTJHyg", "Video")</f>
        <v/>
      </c>
      <c r="B58" t="inlineStr">
        <is>
          <t>21:56</t>
        </is>
      </c>
      <c r="C58" t="inlineStr">
        <is>
          <t>It is a bummer we missed out
on sushi lasagna.</t>
        </is>
      </c>
      <c r="D58">
        <f>HYPERLINK("https://www.youtube.com/watch?v=3_Eb4iTJHyg&amp;t=1316s", "Go to time")</f>
        <v/>
      </c>
    </row>
    <row r="59">
      <c r="A59">
        <f>HYPERLINK("https://www.youtube.com/watch?v=XX3uta-AuEg", "Video")</f>
        <v/>
      </c>
      <c r="B59" t="inlineStr">
        <is>
          <t>16:33</t>
        </is>
      </c>
      <c r="C59" t="inlineStr">
        <is>
          <t>Well, hey,
they are missin' out.</t>
        </is>
      </c>
      <c r="D59">
        <f>HYPERLINK("https://www.youtube.com/watch?v=XX3uta-AuEg&amp;t=993s", "Go to time")</f>
        <v/>
      </c>
    </row>
    <row r="60">
      <c r="A60">
        <f>HYPERLINK("https://www.youtube.com/watch?v=bkOBUhNixSg", "Video")</f>
        <v/>
      </c>
      <c r="B60" t="inlineStr">
        <is>
          <t>0:55</t>
        </is>
      </c>
      <c r="C60" t="inlineStr">
        <is>
          <t>Did you drive Betsy
without permission again?</t>
        </is>
      </c>
      <c r="D60">
        <f>HYPERLINK("https://www.youtube.com/watch?v=bkOBUhNixSg&amp;t=55s", "Go to time")</f>
        <v/>
      </c>
    </row>
    <row r="61">
      <c r="A61">
        <f>HYPERLINK("https://www.youtube.com/watch?v=_obt-x0IxeY", "Video")</f>
        <v/>
      </c>
      <c r="B61" t="inlineStr">
        <is>
          <t>25:31</t>
        </is>
      </c>
      <c r="C61" t="inlineStr">
        <is>
          <t>will miss out on cuttingedge science</t>
        </is>
      </c>
      <c r="D61">
        <f>HYPERLINK("https://www.youtube.com/watch?v=_obt-x0IxeY&amp;t=1531s", "Go to time")</f>
        <v/>
      </c>
    </row>
    <row r="62">
      <c r="A62">
        <f>HYPERLINK("https://www.youtube.com/watch?v=wAU0p_bJEYM", "Video")</f>
        <v/>
      </c>
      <c r="B62" t="inlineStr">
        <is>
          <t>8:48</t>
        </is>
      </c>
      <c r="C62" t="inlineStr">
        <is>
          <t>Betty's here about the missing money</t>
        </is>
      </c>
      <c r="D62">
        <f>HYPERLINK("https://www.youtube.com/watch?v=wAU0p_bJEYM&amp;t=528s", "Go to time")</f>
        <v/>
      </c>
    </row>
    <row r="63">
      <c r="A63">
        <f>HYPERLINK("https://www.youtube.com/watch?v=Tr7FcIvjVc4", "Video")</f>
        <v/>
      </c>
      <c r="B63" t="inlineStr">
        <is>
          <t>14:54</t>
        </is>
      </c>
      <c r="C63" t="inlineStr">
        <is>
          <t>AND HELPING US OUT,
MISS JOHNSON.</t>
        </is>
      </c>
      <c r="D63">
        <f>HYPERLINK("https://www.youtube.com/watch?v=Tr7FcIvjVc4&amp;t=894s", "Go to time")</f>
        <v/>
      </c>
    </row>
    <row r="64">
      <c r="A64">
        <f>HYPERLINK("https://www.youtube.com/watch?v=gX-xOHQD1SA", "Video")</f>
        <v/>
      </c>
      <c r="B64" t="inlineStr">
        <is>
          <t>13:22</t>
        </is>
      </c>
      <c r="C64" t="inlineStr">
        <is>
          <t>missing out on this and no more trash</t>
        </is>
      </c>
      <c r="D64">
        <f>HYPERLINK("https://www.youtube.com/watch?v=gX-xOHQD1SA&amp;t=802s", "Go to time")</f>
        <v/>
      </c>
    </row>
    <row r="65">
      <c r="A65">
        <f>HYPERLINK("https://www.youtube.com/watch?v=dbmcvOcHO4g", "Video")</f>
        <v/>
      </c>
      <c r="B65" t="inlineStr">
        <is>
          <t>0:20</t>
        </is>
      </c>
      <c r="C65" t="inlineStr">
        <is>
          <t>Oh, you're missing out.</t>
        </is>
      </c>
      <c r="D65">
        <f>HYPERLINK("https://www.youtube.com/watch?v=dbmcvOcHO4g&amp;t=20s", "Go to time")</f>
        <v/>
      </c>
    </row>
    <row r="66">
      <c r="A66">
        <f>HYPERLINK("https://www.youtube.com/watch?v=9-XCyWIGfg8", "Video")</f>
        <v/>
      </c>
      <c r="B66" t="inlineStr">
        <is>
          <t>12:51</t>
        </is>
      </c>
      <c r="C66" t="inlineStr">
        <is>
          <t>ALEX, YOU CAN'T
BE USING MAGIC
WITHOUT MY PERMISSION.</t>
        </is>
      </c>
      <c r="D66">
        <f>HYPERLINK("https://www.youtube.com/watch?v=9-XCyWIGfg8&amp;t=771s", "Go to time")</f>
        <v/>
      </c>
    </row>
    <row r="67">
      <c r="A67">
        <f>HYPERLINK("https://www.youtube.com/watch?v=38EYz5ZJlxk", "Video")</f>
        <v/>
      </c>
      <c r="B67" t="inlineStr">
        <is>
          <t>5:30</t>
        </is>
      </c>
      <c r="C67" t="inlineStr">
        <is>
          <t>thought we were missing out on fun stuff</t>
        </is>
      </c>
      <c r="D67">
        <f>HYPERLINK("https://www.youtube.com/watch?v=38EYz5ZJlxk&amp;t=330s", "Go to time")</f>
        <v/>
      </c>
    </row>
    <row r="68">
      <c r="A68">
        <f>HYPERLINK("https://www.youtube.com/watch?v=2dTbE2GRZJA", "Video")</f>
        <v/>
      </c>
      <c r="B68" t="inlineStr">
        <is>
          <t>11:17</t>
        </is>
      </c>
      <c r="C68" t="inlineStr">
        <is>
          <t>-I'm not missing out on
that trip to Thunder Bay.
-Me, neither.</t>
        </is>
      </c>
      <c r="D68">
        <f>HYPERLINK("https://www.youtube.com/watch?v=2dTbE2GRZJA&amp;t=677s", "Go to time")</f>
        <v/>
      </c>
    </row>
    <row r="69">
      <c r="A69">
        <f>HYPERLINK("https://www.youtube.com/watch?v=Xvt56NbLB2c", "Video")</f>
        <v/>
      </c>
      <c r="B69" t="inlineStr">
        <is>
          <t>5:30</t>
        </is>
      </c>
      <c r="C69" t="inlineStr">
        <is>
          <t>I thought we were
missing out on fun stuff!</t>
        </is>
      </c>
      <c r="D69">
        <f>HYPERLINK("https://www.youtube.com/watch?v=Xvt56NbLB2c&amp;t=330s", "Go to time")</f>
        <v/>
      </c>
    </row>
    <row r="70">
      <c r="A70">
        <f>HYPERLINK("https://www.youtube.com/watch?v=3c7iU-k3m6Y", "Video")</f>
        <v/>
      </c>
      <c r="B70" t="inlineStr">
        <is>
          <t>0:27</t>
        </is>
      </c>
      <c r="C70" t="inlineStr">
        <is>
          <t>mission that they're about to go on</t>
        </is>
      </c>
      <c r="D70">
        <f>HYPERLINK("https://www.youtube.com/watch?v=3c7iU-k3m6Y&amp;t=27s", "Go to time")</f>
        <v/>
      </c>
    </row>
    <row r="71">
      <c r="A71">
        <f>HYPERLINK("https://www.youtube.com/watch?v=erRt5Y0SEHE", "Video")</f>
        <v/>
      </c>
      <c r="B71" t="inlineStr">
        <is>
          <t>3:37</t>
        </is>
      </c>
      <c r="C71" t="inlineStr">
        <is>
          <t>students will miss out on cuttingedge</t>
        </is>
      </c>
      <c r="D71">
        <f>HYPERLINK("https://www.youtube.com/watch?v=erRt5Y0SEHE&amp;t=217s", "Go to time")</f>
        <v/>
      </c>
    </row>
    <row r="72">
      <c r="A72">
        <f>HYPERLINK("https://www.youtube.com/watch?v=-6GpD0NFovk", "Video")</f>
        <v/>
      </c>
      <c r="B72" t="inlineStr">
        <is>
          <t>10:48</t>
        </is>
      </c>
      <c r="C72" t="inlineStr">
        <is>
          <t>I'M NOT GONNA LET
MY BROTHER MISS OUT</t>
        </is>
      </c>
      <c r="D72">
        <f>HYPERLINK("https://www.youtube.com/watch?v=-6GpD0NFovk&amp;t=648s", "Go to time")</f>
        <v/>
      </c>
    </row>
    <row r="73">
      <c r="A73">
        <f>HYPERLINK("https://www.youtube.com/watch?v=0W28zuVa0_k", "Video")</f>
        <v/>
      </c>
      <c r="B73" t="inlineStr">
        <is>
          <t>16:31</t>
        </is>
      </c>
      <c r="C73" t="inlineStr">
        <is>
          <t>curve without permission uh-oh looks</t>
        </is>
      </c>
      <c r="D73">
        <f>HYPERLINK("https://www.youtube.com/watch?v=0W28zuVa0_k&amp;t=991s", "Go to time")</f>
        <v/>
      </c>
    </row>
    <row r="74">
      <c r="A74">
        <f>HYPERLINK("https://www.youtube.com/watch?v=gsCHKPTeV1M", "Video")</f>
        <v/>
      </c>
      <c r="B74" t="inlineStr">
        <is>
          <t>21:05</t>
        </is>
      </c>
      <c r="C74" t="inlineStr">
        <is>
          <t>they're missing out</t>
        </is>
      </c>
      <c r="D74">
        <f>HYPERLINK("https://www.youtube.com/watch?v=gsCHKPTeV1M&amp;t=1265s", "Go to time")</f>
        <v/>
      </c>
    </row>
    <row r="75">
      <c r="A75">
        <f>HYPERLINK("https://www.youtube.com/watch?v=CQvDSXsJSg0", "Video")</f>
        <v/>
      </c>
      <c r="B75" t="inlineStr">
        <is>
          <t>1:49</t>
        </is>
      </c>
      <c r="C75" t="inlineStr">
        <is>
          <t>but if you don't try you might miss out</t>
        </is>
      </c>
      <c r="D75">
        <f>HYPERLINK("https://www.youtube.com/watch?v=CQvDSXsJSg0&amp;t=109s", "Go to time")</f>
        <v/>
      </c>
    </row>
    <row r="76">
      <c r="A76">
        <f>HYPERLINK("https://www.youtube.com/watch?v=cFg8CpyJv14", "Video")</f>
        <v/>
      </c>
      <c r="B76" t="inlineStr">
        <is>
          <t>5:37</t>
        </is>
      </c>
      <c r="C76" t="inlineStr">
        <is>
          <t>missing out i'm at the love of my life</t>
        </is>
      </c>
      <c r="D76">
        <f>HYPERLINK("https://www.youtube.com/watch?v=cFg8CpyJv14&amp;t=337s", "Go to time")</f>
        <v/>
      </c>
    </row>
    <row r="77">
      <c r="A77">
        <f>HYPERLINK("https://www.youtube.com/watch?v=hxfH6rBzPjQ", "Video")</f>
        <v/>
      </c>
      <c r="B77" t="inlineStr">
        <is>
          <t>12:25</t>
        </is>
      </c>
      <c r="C77" t="inlineStr">
        <is>
          <t>against their will without permission i</t>
        </is>
      </c>
      <c r="D77">
        <f>HYPERLINK("https://www.youtube.com/watch?v=hxfH6rBzPjQ&amp;t=745s", "Go to time")</f>
        <v/>
      </c>
    </row>
    <row r="78">
      <c r="A78">
        <f>HYPERLINK("https://www.youtube.com/watch?v=ELjITbDSPzI", "Video")</f>
        <v/>
      </c>
      <c r="B78" t="inlineStr">
        <is>
          <t>47:55</t>
        </is>
      </c>
      <c r="C78" t="inlineStr">
        <is>
          <t>time that was a mouthful did I miss</t>
        </is>
      </c>
      <c r="D78">
        <f>HYPERLINK("https://www.youtube.com/watch?v=ELjITbDSPzI&amp;t=2875s", "Go to time")</f>
        <v/>
      </c>
    </row>
    <row r="79">
      <c r="A79">
        <f>HYPERLINK("https://www.youtube.com/watch?v=c58VN5YChhE", "Video")</f>
        <v/>
      </c>
      <c r="B79" t="inlineStr">
        <is>
          <t>2:23</t>
        </is>
      </c>
      <c r="C79" t="inlineStr">
        <is>
          <t>home and we can forget you ever miss out</t>
        </is>
      </c>
      <c r="D79">
        <f>HYPERLINK("https://www.youtube.com/watch?v=c58VN5YChhE&amp;t=143s", "Go to time")</f>
        <v/>
      </c>
    </row>
    <row r="80">
      <c r="A80">
        <f>HYPERLINK("https://www.youtube.com/watch?v=toUojHE-TUk", "Video")</f>
        <v/>
      </c>
      <c r="B80" t="inlineStr">
        <is>
          <t>2:10</t>
        </is>
      </c>
      <c r="C80" t="inlineStr">
        <is>
          <t>mom going missing and her identity as a
princess kind of thrown out the window.</t>
        </is>
      </c>
      <c r="D80">
        <f>HYPERLINK("https://www.youtube.com/watch?v=toUojHE-TUk&amp;t=130s", "Go to time")</f>
        <v/>
      </c>
    </row>
    <row r="81">
      <c r="A81">
        <f>HYPERLINK("https://www.youtube.com/watch?v=Lhpu3GdlV3w", "Video")</f>
        <v/>
      </c>
      <c r="B81" t="inlineStr">
        <is>
          <t>35:21</t>
        </is>
      </c>
      <c r="C81" t="inlineStr">
        <is>
          <t>I miss hanging out with you well we we</t>
        </is>
      </c>
      <c r="D81">
        <f>HYPERLINK("https://www.youtube.com/watch?v=Lhpu3GdlV3w&amp;t=2121s", "Go to time")</f>
        <v/>
      </c>
    </row>
    <row r="82">
      <c r="A82">
        <f>HYPERLINK("https://www.youtube.com/watch?v=Lhpu3GdlV3w", "Video")</f>
        <v/>
      </c>
      <c r="B82" t="inlineStr">
        <is>
          <t>35:44</t>
        </is>
      </c>
      <c r="C82" t="inlineStr">
        <is>
          <t>miss hanging out just just us you</t>
        </is>
      </c>
      <c r="D82">
        <f>HYPERLINK("https://www.youtube.com/watch?v=Lhpu3GdlV3w&amp;t=2144s", "Go to time")</f>
        <v/>
      </c>
    </row>
    <row r="83">
      <c r="A83">
        <f>HYPERLINK("https://www.youtube.com/watch?v=uZlFSz7Zq8U", "Video")</f>
        <v/>
      </c>
      <c r="B83" t="inlineStr">
        <is>
          <t>0:39</t>
        </is>
      </c>
      <c r="C83" t="inlineStr">
        <is>
          <t>show it's Miss Southwestern USA but they</t>
        </is>
      </c>
      <c r="D83">
        <f>HYPERLINK("https://www.youtube.com/watch?v=uZlFSz7Zq8U&amp;t=39s", "Go to time")</f>
        <v/>
      </c>
    </row>
    <row r="84">
      <c r="A84">
        <f>HYPERLINK("https://www.youtube.com/watch?v=uZlFSz7Zq8U", "Video")</f>
        <v/>
      </c>
      <c r="B84" t="inlineStr">
        <is>
          <t>10:56</t>
        </is>
      </c>
      <c r="C84" t="inlineStr">
        <is>
          <t>Integrity of the Miss Southwestern USA p</t>
        </is>
      </c>
      <c r="D84">
        <f>HYPERLINK("https://www.youtube.com/watch?v=uZlFSz7Zq8U&amp;t=656s", "Go to time")</f>
        <v/>
      </c>
    </row>
    <row r="85">
      <c r="A85">
        <f>HYPERLINK("https://www.youtube.com/watch?v=uZlFSz7Zq8U", "Video")</f>
        <v/>
      </c>
      <c r="B85" t="inlineStr">
        <is>
          <t>11:50</t>
        </is>
      </c>
      <c r="C85" t="inlineStr">
        <is>
          <t>the Miss Southwestern teen pageant is in</t>
        </is>
      </c>
      <c r="D85">
        <f>HYPERLINK("https://www.youtube.com/watch?v=uZlFSz7Zq8U&amp;t=710s", "Go to time")</f>
        <v/>
      </c>
    </row>
    <row r="86">
      <c r="A86">
        <f>HYPERLINK("https://www.youtube.com/watch?v=uZlFSz7Zq8U", "Video")</f>
        <v/>
      </c>
      <c r="B86" t="inlineStr">
        <is>
          <t>13:03</t>
        </is>
      </c>
      <c r="C86" t="inlineStr">
        <is>
          <t>in the Miss Southwestern USA beauty</t>
        </is>
      </c>
      <c r="D86">
        <f>HYPERLINK("https://www.youtube.com/watch?v=uZlFSz7Zq8U&amp;t=783s", "Go to time")</f>
        <v/>
      </c>
    </row>
    <row r="87">
      <c r="A87">
        <f>HYPERLINK("https://www.youtube.com/watch?v=ZgcKrRGeVOg", "Video")</f>
        <v/>
      </c>
      <c r="B87" t="inlineStr">
        <is>
          <t>5:24</t>
        </is>
      </c>
      <c r="C87" t="inlineStr">
        <is>
          <t>sad you're missing out on so much Ross I</t>
        </is>
      </c>
      <c r="D87">
        <f>HYPERLINK("https://www.youtube.com/watch?v=ZgcKrRGeVOg&amp;t=324s", "Go to time")</f>
        <v/>
      </c>
    </row>
    <row r="88">
      <c r="A88">
        <f>HYPERLINK("https://www.youtube.com/watch?v=JZ0AGtN_Uao", "Video")</f>
        <v/>
      </c>
      <c r="B88" t="inlineStr">
        <is>
          <t>21:58</t>
        </is>
      </c>
      <c r="C88" t="inlineStr">
        <is>
          <t>miss hanging out with you well we we</t>
        </is>
      </c>
      <c r="D88">
        <f>HYPERLINK("https://www.youtube.com/watch?v=JZ0AGtN_Uao&amp;t=1318s", "Go to time")</f>
        <v/>
      </c>
    </row>
    <row r="89">
      <c r="A89">
        <f>HYPERLINK("https://www.youtube.com/watch?v=JZ0AGtN_Uao", "Video")</f>
        <v/>
      </c>
      <c r="B89" t="inlineStr">
        <is>
          <t>22:21</t>
        </is>
      </c>
      <c r="C89" t="inlineStr">
        <is>
          <t>miss hanging out just just us you</t>
        </is>
      </c>
      <c r="D89">
        <f>HYPERLINK("https://www.youtube.com/watch?v=JZ0AGtN_Uao&amp;t=1341s", "Go to time")</f>
        <v/>
      </c>
    </row>
    <row r="90">
      <c r="A90">
        <f>HYPERLINK("https://www.youtube.com/watch?v=IgI8_npvjkI", "Video")</f>
        <v/>
      </c>
      <c r="B90" t="inlineStr">
        <is>
          <t>20:01</t>
        </is>
      </c>
      <c r="C90" t="inlineStr">
        <is>
          <t>about how much you're going to miss each</t>
        </is>
      </c>
      <c r="D90">
        <f>HYPERLINK("https://www.youtube.com/watch?v=IgI8_npvjkI&amp;t=1201s", "Go to time")</f>
        <v/>
      </c>
    </row>
    <row r="91">
      <c r="A91">
        <f>HYPERLINK("https://www.youtube.com/watch?v=z8Li7nGVRtk", "Video")</f>
        <v/>
      </c>
      <c r="B91" t="inlineStr">
        <is>
          <t>0:28</t>
        </is>
      </c>
      <c r="C91" t="inlineStr">
        <is>
          <t>that I won't I won't be missing out on</t>
        </is>
      </c>
      <c r="D91">
        <f>HYPERLINK("https://www.youtube.com/watch?v=z8Li7nGVRtk&amp;t=28s", "Go to time")</f>
        <v/>
      </c>
    </row>
    <row r="92">
      <c r="A92">
        <f>HYPERLINK("https://www.youtube.com/watch?v=tcOGOvK_m0w", "Video")</f>
        <v/>
      </c>
      <c r="B92" t="inlineStr">
        <is>
          <t>0:11</t>
        </is>
      </c>
      <c r="C92" t="inlineStr">
        <is>
          <t>yeah I know and I I was missing out on</t>
        </is>
      </c>
      <c r="D92">
        <f>HYPERLINK("https://www.youtube.com/watch?v=tcOGOvK_m0w&amp;t=11s", "Go to time")</f>
        <v/>
      </c>
    </row>
    <row r="93">
      <c r="A93">
        <f>HYPERLINK("https://www.youtube.com/watch?v=dBShxiZGB3w", "Video")</f>
        <v/>
      </c>
      <c r="B93" t="inlineStr">
        <is>
          <t>5:17</t>
        </is>
      </c>
      <c r="C93" t="inlineStr">
        <is>
          <t>neither of us will go out with Missy</t>
        </is>
      </c>
      <c r="D93">
        <f>HYPERLINK("https://www.youtube.com/watch?v=dBShxiZGB3w&amp;t=317s", "Go to time")</f>
        <v/>
      </c>
    </row>
    <row r="94">
      <c r="A94">
        <f>HYPERLINK("https://www.youtube.com/watch?v=kvyL_h_w0MQ", "Video")</f>
        <v/>
      </c>
      <c r="B94" t="inlineStr">
        <is>
          <t>8:51</t>
        </is>
      </c>
      <c r="C94" t="inlineStr">
        <is>
          <t>that I won't I won't be missing out on</t>
        </is>
      </c>
      <c r="D94">
        <f>HYPERLINK("https://www.youtube.com/watch?v=kvyL_h_w0MQ&amp;t=531s", "Go to time")</f>
        <v/>
      </c>
    </row>
    <row r="95">
      <c r="A95">
        <f>HYPERLINK("https://www.youtube.com/watch?v=GC-VjkV8Cwg", "Video")</f>
        <v/>
      </c>
      <c r="B95" t="inlineStr">
        <is>
          <t>0:40</t>
        </is>
      </c>
      <c r="C95" t="inlineStr">
        <is>
          <t>It's Miss Southwestern USA But they need</t>
        </is>
      </c>
      <c r="D95">
        <f>HYPERLINK("https://www.youtube.com/watch?v=GC-VjkV8Cwg&amp;t=40s", "Go to time")</f>
        <v/>
      </c>
    </row>
    <row r="96">
      <c r="A96">
        <f>HYPERLINK("https://www.youtube.com/watch?v=Z5SHAoXyD5A", "Video")</f>
        <v/>
      </c>
      <c r="B96" t="inlineStr">
        <is>
          <t>9:57</t>
        </is>
      </c>
      <c r="C96" t="inlineStr">
        <is>
          <t>just saying I missed out on something</t>
        </is>
      </c>
      <c r="D96">
        <f>HYPERLINK("https://www.youtube.com/watch?v=Z5SHAoXyD5A&amp;t=597s", "Go to time")</f>
        <v/>
      </c>
    </row>
    <row r="97">
      <c r="A97">
        <f>HYPERLINK("https://www.youtube.com/watch?v=UYrwmTpmz60", "Video")</f>
        <v/>
      </c>
      <c r="B97" t="inlineStr">
        <is>
          <t>17:21</t>
        </is>
      </c>
      <c r="C97" t="inlineStr">
        <is>
          <t>I miss hanging out with you well we we</t>
        </is>
      </c>
      <c r="D97">
        <f>HYPERLINK("https://www.youtube.com/watch?v=UYrwmTpmz60&amp;t=1041s", "Go to time")</f>
        <v/>
      </c>
    </row>
    <row r="98">
      <c r="A98">
        <f>HYPERLINK("https://www.youtube.com/watch?v=3o51h9BiLoA", "Video")</f>
        <v/>
      </c>
      <c r="B98" t="inlineStr">
        <is>
          <t>1:20</t>
        </is>
      </c>
      <c r="C98" t="inlineStr">
        <is>
          <t>neither of us will go out with Missy</t>
        </is>
      </c>
      <c r="D98">
        <f>HYPERLINK("https://www.youtube.com/watch?v=3o51h9BiLoA&amp;t=80s", "Go to time")</f>
        <v/>
      </c>
    </row>
    <row r="99">
      <c r="A99">
        <f>HYPERLINK("https://www.youtube.com/watch?v=4a1NcMemnR4", "Video")</f>
        <v/>
      </c>
      <c r="B99" t="inlineStr">
        <is>
          <t>2:54</t>
        </is>
      </c>
      <c r="C99" t="inlineStr">
        <is>
          <t>miss hanging out with you well we we</t>
        </is>
      </c>
      <c r="D99">
        <f>HYPERLINK("https://www.youtube.com/watch?v=4a1NcMemnR4&amp;t=174s", "Go to time")</f>
        <v/>
      </c>
    </row>
    <row r="100">
      <c r="A100">
        <f>HYPERLINK("https://www.youtube.com/watch?v=4a1NcMemnR4", "Video")</f>
        <v/>
      </c>
      <c r="B100" t="inlineStr">
        <is>
          <t>3:17</t>
        </is>
      </c>
      <c r="C100" t="inlineStr">
        <is>
          <t>miss hanging out just just us you know</t>
        </is>
      </c>
      <c r="D100">
        <f>HYPERLINK("https://www.youtube.com/watch?v=4a1NcMemnR4&amp;t=197s", "Go to time")</f>
        <v/>
      </c>
    </row>
    <row r="101">
      <c r="A101">
        <f>HYPERLINK("https://www.youtube.com/watch?v=YKbizAipups", "Video")</f>
        <v/>
      </c>
      <c r="B101" t="inlineStr">
        <is>
          <t>19:33</t>
        </is>
      </c>
      <c r="C101" t="inlineStr">
        <is>
          <t>that I won't I won't be missing out on</t>
        </is>
      </c>
      <c r="D101">
        <f>HYPERLINK("https://www.youtube.com/watch?v=YKbizAipups&amp;t=1173s", "Go to time")</f>
        <v/>
      </c>
    </row>
    <row r="102">
      <c r="A102">
        <f>HYPERLINK("https://www.youtube.com/watch?v=-SPzv5UVgwc", "Video")</f>
        <v/>
      </c>
      <c r="B102" t="inlineStr">
        <is>
          <t>12:59</t>
        </is>
      </c>
      <c r="C102" t="inlineStr">
        <is>
          <t>I miss hanging out with you well we we</t>
        </is>
      </c>
      <c r="D102">
        <f>HYPERLINK("https://www.youtube.com/watch?v=-SPzv5UVgwc&amp;t=779s", "Go to time")</f>
        <v/>
      </c>
    </row>
    <row r="103">
      <c r="A103">
        <f>HYPERLINK("https://www.youtube.com/watch?v=-SPzv5UVgwc", "Video")</f>
        <v/>
      </c>
      <c r="B103" t="inlineStr">
        <is>
          <t>13:22</t>
        </is>
      </c>
      <c r="C103" t="inlineStr">
        <is>
          <t>miss hanging out just just us you</t>
        </is>
      </c>
      <c r="D103">
        <f>HYPERLINK("https://www.youtube.com/watch?v=-SPzv5UVgwc&amp;t=802s", "Go to time")</f>
        <v/>
      </c>
    </row>
    <row r="104">
      <c r="A104">
        <f>HYPERLINK("https://www.youtube.com/watch?v=DvAIoGk8qSE", "Video")</f>
        <v/>
      </c>
      <c r="B104" t="inlineStr">
        <is>
          <t>15:57</t>
        </is>
      </c>
      <c r="C104" t="inlineStr">
        <is>
          <t>neither of us will go out with Miss</t>
        </is>
      </c>
      <c r="D104">
        <f>HYPERLINK("https://www.youtube.com/watch?v=DvAIoGk8qSE&amp;t=957s", "Go to time")</f>
        <v/>
      </c>
    </row>
    <row r="105">
      <c r="A105">
        <f>HYPERLINK("https://www.youtube.com/watch?v=NOV6y43KyOQ", "Video")</f>
        <v/>
      </c>
      <c r="B105" t="inlineStr">
        <is>
          <t>47:23</t>
        </is>
      </c>
      <c r="C105" t="inlineStr">
        <is>
          <t>I miss hanging out with you well we we</t>
        </is>
      </c>
      <c r="D105">
        <f>HYPERLINK("https://www.youtube.com/watch?v=NOV6y43KyOQ&amp;t=2843s", "Go to time")</f>
        <v/>
      </c>
    </row>
    <row r="106">
      <c r="A106">
        <f>HYPERLINK("https://www.youtube.com/watch?v=NOV6y43KyOQ", "Video")</f>
        <v/>
      </c>
      <c r="B106" t="inlineStr">
        <is>
          <t>47:46</t>
        </is>
      </c>
      <c r="C106" t="inlineStr">
        <is>
          <t>miss hanging out just just us you</t>
        </is>
      </c>
      <c r="D106">
        <f>HYPERLINK("https://www.youtube.com/watch?v=NOV6y43KyOQ&amp;t=2866s", "Go to time")</f>
        <v/>
      </c>
    </row>
    <row r="107">
      <c r="A107">
        <f>HYPERLINK("https://www.youtube.com/watch?v=bJuEo4tYHgo", "Video")</f>
        <v/>
      </c>
      <c r="B107" t="inlineStr">
        <is>
          <t>13:32</t>
        </is>
      </c>
      <c r="C107" t="inlineStr">
        <is>
          <t>sad you're missing out on so much Ross I</t>
        </is>
      </c>
      <c r="D107">
        <f>HYPERLINK("https://www.youtube.com/watch?v=bJuEo4tYHgo&amp;t=812s", "Go to time")</f>
        <v/>
      </c>
    </row>
    <row r="108">
      <c r="A108">
        <f>HYPERLINK("https://www.youtube.com/watch?v=N4Ry_ai5YvQ", "Video")</f>
        <v/>
      </c>
      <c r="B108" t="inlineStr">
        <is>
          <t>1:20</t>
        </is>
      </c>
      <c r="C108" t="inlineStr">
        <is>
          <t>of us will go out with Missy Goldberg</t>
        </is>
      </c>
      <c r="D108">
        <f>HYPERLINK("https://www.youtube.com/watch?v=N4Ry_ai5YvQ&amp;t=80s", "Go to time")</f>
        <v/>
      </c>
    </row>
    <row r="109">
      <c r="A109">
        <f>HYPERLINK("https://www.youtube.com/watch?v=BZIfh0Pr16I", "Video")</f>
        <v/>
      </c>
      <c r="B109" t="inlineStr">
        <is>
          <t>0:35</t>
        </is>
      </c>
      <c r="C109" t="inlineStr">
        <is>
          <t>sad you're missing out on so much Ross I</t>
        </is>
      </c>
      <c r="D109">
        <f>HYPERLINK("https://www.youtube.com/watch?v=BZIfh0Pr16I&amp;t=35s", "Go to time")</f>
        <v/>
      </c>
    </row>
    <row r="110">
      <c r="A110">
        <f>HYPERLINK("https://www.youtube.com/watch?v=ZoCaGy5-zqs", "Video")</f>
        <v/>
      </c>
      <c r="B110" t="inlineStr">
        <is>
          <t>13:50</t>
        </is>
      </c>
      <c r="C110" t="inlineStr">
        <is>
          <t>neither of us will go out with Missy</t>
        </is>
      </c>
      <c r="D110">
        <f>HYPERLINK("https://www.youtube.com/watch?v=ZoCaGy5-zqs&amp;t=830s", "Go to time")</f>
        <v/>
      </c>
    </row>
    <row r="111">
      <c r="A111">
        <f>HYPERLINK("https://www.youtube.com/watch?v=5S3ZBuGtWOM", "Video")</f>
        <v/>
      </c>
      <c r="B111" t="inlineStr">
        <is>
          <t>1:43</t>
        </is>
      </c>
      <c r="C111" t="inlineStr">
        <is>
          <t>I miss hanging out with you well we we</t>
        </is>
      </c>
      <c r="D111">
        <f>HYPERLINK("https://www.youtube.com/watch?v=5S3ZBuGtWOM&amp;t=103s", "Go to time")</f>
        <v/>
      </c>
    </row>
    <row r="112">
      <c r="A112">
        <f>HYPERLINK("https://www.youtube.com/watch?v=5S3ZBuGtWOM", "Video")</f>
        <v/>
      </c>
      <c r="B112" t="inlineStr">
        <is>
          <t>2:05</t>
        </is>
      </c>
      <c r="C112" t="inlineStr">
        <is>
          <t>I just I miss hanging out just just us</t>
        </is>
      </c>
      <c r="D112">
        <f>HYPERLINK("https://www.youtube.com/watch?v=5S3ZBuGtWOM&amp;t=125s", "Go to time")</f>
        <v/>
      </c>
    </row>
    <row r="113">
      <c r="A113">
        <f>HYPERLINK("https://www.youtube.com/watch?v=GQwJD5NM2GY", "Video")</f>
        <v/>
      </c>
      <c r="B113" t="inlineStr">
        <is>
          <t>5:24</t>
        </is>
      </c>
      <c r="C113" t="inlineStr">
        <is>
          <t>that I won't I won't be missing out on</t>
        </is>
      </c>
      <c r="D113">
        <f>HYPERLINK("https://www.youtube.com/watch?v=GQwJD5NM2GY&amp;t=324s", "Go to time")</f>
        <v/>
      </c>
    </row>
    <row r="114">
      <c r="A114">
        <f>HYPERLINK("https://www.youtube.com/watch?v=8lKXGFfAnjY", "Video")</f>
        <v/>
      </c>
      <c r="B114" t="inlineStr">
        <is>
          <t>2:04</t>
        </is>
      </c>
      <c r="C114" t="inlineStr">
        <is>
          <t>H maybe I missed something out</t>
        </is>
      </c>
      <c r="D114">
        <f>HYPERLINK("https://www.youtube.com/watch?v=8lKXGFfAnjY&amp;t=124s", "Go to time")</f>
        <v/>
      </c>
    </row>
    <row r="115">
      <c r="A115">
        <f>HYPERLINK("https://www.youtube.com/watch?v=WImbC8hGs6M", "Video")</f>
        <v/>
      </c>
      <c r="B115" t="inlineStr">
        <is>
          <t>38:26</t>
        </is>
      </c>
      <c r="C115" t="inlineStr">
        <is>
          <t>quote you guys are missing out I stand</t>
        </is>
      </c>
      <c r="D115">
        <f>HYPERLINK("https://www.youtube.com/watch?v=WImbC8hGs6M&amp;t=2306s", "Go to time")</f>
        <v/>
      </c>
    </row>
    <row r="116">
      <c r="A116">
        <f>HYPERLINK("https://www.youtube.com/watch?v=WImbC8hGs6M", "Video")</f>
        <v/>
      </c>
      <c r="B116" t="inlineStr">
        <is>
          <t>50:55</t>
        </is>
      </c>
      <c r="C116" t="inlineStr">
        <is>
          <t>you're missing out all right Roxy</t>
        </is>
      </c>
      <c r="D116">
        <f>HYPERLINK("https://www.youtube.com/watch?v=WImbC8hGs6M&amp;t=3055s", "Go to time")</f>
        <v/>
      </c>
    </row>
    <row r="117">
      <c r="A117">
        <f>HYPERLINK("https://www.youtube.com/watch?v=-ZRcWbNf6wg", "Video")</f>
        <v/>
      </c>
      <c r="B117" t="inlineStr">
        <is>
          <t>4:04</t>
        </is>
      </c>
      <c r="C117" t="inlineStr">
        <is>
          <t>missed out on the black exploitation of</t>
        </is>
      </c>
      <c r="D117">
        <f>HYPERLINK("https://www.youtube.com/watch?v=-ZRcWbNf6wg&amp;t=244s", "Go to time")</f>
        <v/>
      </c>
    </row>
    <row r="118">
      <c r="A118">
        <f>HYPERLINK("https://www.youtube.com/watch?v=79qdAq5f7zU", "Video")</f>
        <v/>
      </c>
      <c r="B118" t="inlineStr">
        <is>
          <t>6:28</t>
        </is>
      </c>
      <c r="C118" t="inlineStr">
        <is>
          <t>transmission inside the outpost that's</t>
        </is>
      </c>
      <c r="D118">
        <f>HYPERLINK("https://www.youtube.com/watch?v=79qdAq5f7zU&amp;t=388s", "Go to time")</f>
        <v/>
      </c>
    </row>
    <row r="119">
      <c r="A119">
        <f>HYPERLINK("https://www.youtube.com/watch?v=OpPUpeUu15M", "Video")</f>
        <v/>
      </c>
      <c r="B119" t="inlineStr">
        <is>
          <t>0:49</t>
        </is>
      </c>
      <c r="C119" t="inlineStr">
        <is>
          <t>without my permission no parents no</t>
        </is>
      </c>
      <c r="D119">
        <f>HYPERLINK("https://www.youtube.com/watch?v=OpPUpeUu15M&amp;t=49s", "Go to time")</f>
        <v/>
      </c>
    </row>
    <row r="120">
      <c r="A120">
        <f>HYPERLINK("https://www.youtube.com/watch?v=w_N3LuV-lHo", "Video")</f>
        <v/>
      </c>
      <c r="B120" t="inlineStr">
        <is>
          <t>1:03</t>
        </is>
      </c>
      <c r="C120" t="inlineStr">
        <is>
          <t>this big without paying admission</t>
        </is>
      </c>
      <c r="D120">
        <f>HYPERLINK("https://www.youtube.com/watch?v=w_N3LuV-lHo&amp;t=63s", "Go to time")</f>
        <v/>
      </c>
    </row>
    <row r="121">
      <c r="A121">
        <f>HYPERLINK("https://www.youtube.com/watch?v=r1rT20VGQ5o", "Video")</f>
        <v/>
      </c>
      <c r="B121" t="inlineStr">
        <is>
          <t>33:49</t>
        </is>
      </c>
      <c r="C121" t="inlineStr">
        <is>
          <t>Band fire dancer a man we missed out oh</t>
        </is>
      </c>
      <c r="D121">
        <f>HYPERLINK("https://www.youtube.com/watch?v=r1rT20VGQ5o&amp;t=2029s", "Go to time")</f>
        <v/>
      </c>
    </row>
    <row r="122">
      <c r="A122">
        <f>HYPERLINK("https://www.youtube.com/watch?v=pegpswIDO04", "Video")</f>
        <v/>
      </c>
      <c r="B122" t="inlineStr">
        <is>
          <t>1:04</t>
        </is>
      </c>
      <c r="C122" t="inlineStr">
        <is>
          <t>that we're talking about Mission</t>
        </is>
      </c>
      <c r="D122">
        <f>HYPERLINK("https://www.youtube.com/watch?v=pegpswIDO04&amp;t=64s", "Go to time")</f>
        <v/>
      </c>
    </row>
    <row r="123">
      <c r="A123">
        <f>HYPERLINK("https://www.youtube.com/watch?v=pegpswIDO04", "Video")</f>
        <v/>
      </c>
      <c r="B123" t="inlineStr">
        <is>
          <t>11:41</t>
        </is>
      </c>
      <c r="C123" t="inlineStr">
        <is>
          <t>series Mission Impossible Fallout from</t>
        </is>
      </c>
      <c r="D123">
        <f>HYPERLINK("https://www.youtube.com/watch?v=pegpswIDO04&amp;t=701s", "Go to time")</f>
        <v/>
      </c>
    </row>
    <row r="124">
      <c r="A124">
        <f>HYPERLINK("https://www.youtube.com/watch?v=pegpswIDO04", "Video")</f>
        <v/>
      </c>
      <c r="B124" t="inlineStr">
        <is>
          <t>37:40</t>
        </is>
      </c>
      <c r="C124" t="inlineStr">
        <is>
          <t>thing about where Mission Impossible</t>
        </is>
      </c>
      <c r="D124">
        <f>HYPERLINK("https://www.youtube.com/watch?v=pegpswIDO04&amp;t=2260s", "Go to time")</f>
        <v/>
      </c>
    </row>
    <row r="125">
      <c r="A125">
        <f>HYPERLINK("https://www.youtube.com/watch?v=pegpswIDO04", "Video")</f>
        <v/>
      </c>
      <c r="B125" t="inlineStr">
        <is>
          <t>43:10</t>
        </is>
      </c>
      <c r="C125" t="inlineStr">
        <is>
          <t>passionately about as Mission Impossible</t>
        </is>
      </c>
      <c r="D125">
        <f>HYPERLINK("https://www.youtube.com/watch?v=pegpswIDO04&amp;t=2590s", "Go to time")</f>
        <v/>
      </c>
    </row>
    <row r="126">
      <c r="A126">
        <f>HYPERLINK("https://www.youtube.com/watch?v=td1I2QMBRXE", "Video")</f>
        <v/>
      </c>
      <c r="B126" t="inlineStr">
        <is>
          <t>8:12</t>
        </is>
      </c>
      <c r="C126" t="inlineStr">
        <is>
          <t>about a female artist commissioned to</t>
        </is>
      </c>
      <c r="D126">
        <f>HYPERLINK("https://www.youtube.com/watch?v=td1I2QMBRXE&amp;t=492s", "Go to time")</f>
        <v/>
      </c>
    </row>
    <row r="127">
      <c r="A127">
        <f>HYPERLINK("https://www.youtube.com/watch?v=XHuZ63p6zw0", "Video")</f>
        <v/>
      </c>
      <c r="B127" t="inlineStr">
        <is>
          <t>22:05</t>
        </is>
      </c>
      <c r="C127" t="inlineStr">
        <is>
          <t>miss out i'm mark ellis and thanks for</t>
        </is>
      </c>
      <c r="D127">
        <f>HYPERLINK("https://www.youtube.com/watch?v=XHuZ63p6zw0&amp;t=1325s", "Go to time")</f>
        <v/>
      </c>
    </row>
    <row r="128">
      <c r="A128">
        <f>HYPERLINK("https://www.youtube.com/watch?v=woWcuxpDIis", "Video")</f>
        <v/>
      </c>
      <c r="B128" t="inlineStr">
        <is>
          <t>1:34</t>
        </is>
      </c>
      <c r="C128" t="inlineStr">
        <is>
          <t>the meatball you miss you're getting out</t>
        </is>
      </c>
      <c r="D128">
        <f>HYPERLINK("https://www.youtube.com/watch?v=woWcuxpDIis&amp;t=94s", "Go to time")</f>
        <v/>
      </c>
    </row>
    <row r="129">
      <c r="A129">
        <f>HYPERLINK("https://www.youtube.com/watch?v=FzlU_O9EK5g", "Video")</f>
        <v/>
      </c>
      <c r="B129" t="inlineStr">
        <is>
          <t>0:23</t>
        </is>
      </c>
      <c r="C129" t="inlineStr">
        <is>
          <t>what do you see miss pike about ready to</t>
        </is>
      </c>
      <c r="D129">
        <f>HYPERLINK("https://www.youtube.com/watch?v=FzlU_O9EK5g&amp;t=23s", "Go to time")</f>
        <v/>
      </c>
    </row>
    <row r="130">
      <c r="A130">
        <f>HYPERLINK("https://www.youtube.com/watch?v=NWyKw0acpR0", "Video")</f>
        <v/>
      </c>
      <c r="B130" t="inlineStr">
        <is>
          <t>30:48</t>
        </is>
      </c>
      <c r="C130" t="inlineStr">
        <is>
          <t>outfit the Miss of what that outfit is</t>
        </is>
      </c>
      <c r="D130">
        <f>HYPERLINK("https://www.youtube.com/watch?v=NWyKw0acpR0&amp;t=1848s", "Go to time")</f>
        <v/>
      </c>
    </row>
    <row r="131">
      <c r="A131">
        <f>HYPERLINK("https://www.youtube.com/watch?v=gbJ04U3Ymdg", "Video")</f>
        <v/>
      </c>
      <c r="B131" t="inlineStr">
        <is>
          <t>0:38</t>
        </is>
      </c>
      <c r="C131" t="inlineStr">
        <is>
          <t>missed out on the top 10 and came in at</t>
        </is>
      </c>
      <c r="D131">
        <f>HYPERLINK("https://www.youtube.com/watch?v=gbJ04U3Ymdg&amp;t=38s", "Go to time")</f>
        <v/>
      </c>
    </row>
    <row r="132">
      <c r="A132">
        <f>HYPERLINK("https://www.youtube.com/watch?v=-j1hg-sEl8w", "Video")</f>
        <v/>
      </c>
      <c r="B132" t="inlineStr">
        <is>
          <t>0:03</t>
        </is>
      </c>
      <c r="C132" t="inlineStr">
        <is>
          <t>blackout curtains miss Mickey so he can</t>
        </is>
      </c>
      <c r="D132">
        <f>HYPERLINK("https://www.youtube.com/watch?v=-j1hg-sEl8w&amp;t=3s", "Go to time")</f>
        <v/>
      </c>
    </row>
    <row r="133">
      <c r="A133">
        <f>HYPERLINK("https://www.youtube.com/watch?v=beXWOwKGLUE", "Video")</f>
        <v/>
      </c>
      <c r="B133" t="inlineStr">
        <is>
          <t>0:28</t>
        </is>
      </c>
      <c r="C133" t="inlineStr">
        <is>
          <t>missing uh I can't stand going out or</t>
        </is>
      </c>
      <c r="D133">
        <f>HYPERLINK("https://www.youtube.com/watch?v=beXWOwKGLUE&amp;t=28s", "Go to time")</f>
        <v/>
      </c>
    </row>
    <row r="134">
      <c r="A134">
        <f>HYPERLINK("https://www.youtube.com/watch?v=0IuOpt3p3WE", "Video")</f>
        <v/>
      </c>
      <c r="B134" t="inlineStr">
        <is>
          <t>0:25</t>
        </is>
      </c>
      <c r="C134" t="inlineStr">
        <is>
          <t>missing out on by not being friends with</t>
        </is>
      </c>
      <c r="D134">
        <f>HYPERLINK("https://www.youtube.com/watch?v=0IuOpt3p3WE&amp;t=25s", "Go to time")</f>
        <v/>
      </c>
    </row>
    <row r="135">
      <c r="A135">
        <f>HYPERLINK("https://www.youtube.com/watch?v=K9PFmssZdBo", "Video")</f>
        <v/>
      </c>
      <c r="B135" t="inlineStr">
        <is>
          <t>9:01</t>
        </is>
      </c>
      <c r="C135" t="inlineStr">
        <is>
          <t>missed out on due to scheduling</t>
        </is>
      </c>
      <c r="D135">
        <f>HYPERLINK("https://www.youtube.com/watch?v=K9PFmssZdBo&amp;t=541s", "Go to time")</f>
        <v/>
      </c>
    </row>
    <row r="136">
      <c r="A136">
        <f>HYPERLINK("https://www.youtube.com/watch?v=t6WoKIVQXjQ", "Video")</f>
        <v/>
      </c>
      <c r="B136" t="inlineStr">
        <is>
          <t>0:51</t>
        </is>
      </c>
      <c r="C136" t="inlineStr">
        <is>
          <t>how could you miss three guys out there</t>
        </is>
      </c>
      <c r="D136">
        <f>HYPERLINK("https://www.youtube.com/watch?v=t6WoKIVQXjQ&amp;t=51s", "Go to time")</f>
        <v/>
      </c>
    </row>
    <row r="137">
      <c r="A137">
        <f>HYPERLINK("https://www.youtube.com/watch?v=mlc2UyZdalQ", "Video")</f>
        <v/>
      </c>
      <c r="B137" t="inlineStr">
        <is>
          <t>1:29</t>
        </is>
      </c>
      <c r="C137" t="inlineStr">
        <is>
          <t>without their permission remember from</t>
        </is>
      </c>
      <c r="D137">
        <f>HYPERLINK("https://www.youtube.com/watch?v=mlc2UyZdalQ&amp;t=89s", "Go to time")</f>
        <v/>
      </c>
    </row>
    <row r="138">
      <c r="A138">
        <f>HYPERLINK("https://www.youtube.com/watch?v=8vIcT7VLx0U", "Video")</f>
        <v/>
      </c>
      <c r="B138" t="inlineStr">
        <is>
          <t>39:26</t>
        </is>
      </c>
      <c r="C138" t="inlineStr">
        <is>
          <t>and I without asking permission I got an</t>
        </is>
      </c>
      <c r="D138">
        <f>HYPERLINK("https://www.youtube.com/watch?v=8vIcT7VLx0U&amp;t=2366s", "Go to time")</f>
        <v/>
      </c>
    </row>
    <row r="139">
      <c r="A139">
        <f>HYPERLINK("https://www.youtube.com/watch?v=8vIcT7VLx0U", "Video")</f>
        <v/>
      </c>
      <c r="B139" t="inlineStr">
        <is>
          <t>48:41</t>
        </is>
      </c>
      <c r="C139" t="inlineStr">
        <is>
          <t>yo you're you're missing out if you</t>
        </is>
      </c>
      <c r="D139">
        <f>HYPERLINK("https://www.youtube.com/watch?v=8vIcT7VLx0U&amp;t=2921s", "Go to time")</f>
        <v/>
      </c>
    </row>
    <row r="140">
      <c r="A140">
        <f>HYPERLINK("https://www.youtube.com/watch?v=1R_wzGrOLFs", "Video")</f>
        <v/>
      </c>
      <c r="B140" t="inlineStr">
        <is>
          <t>0:18</t>
        </is>
      </c>
      <c r="C140" t="inlineStr">
        <is>
          <t>care about him him never do miss</t>
        </is>
      </c>
      <c r="D140">
        <f>HYPERLINK("https://www.youtube.com/watch?v=1R_wzGrOLFs&amp;t=18s", "Go to time")</f>
        <v/>
      </c>
    </row>
    <row r="141">
      <c r="A141">
        <f>HYPERLINK("https://www.youtube.com/watch?v=YPLWjpc84W4", "Video")</f>
        <v/>
      </c>
      <c r="B141" t="inlineStr">
        <is>
          <t>16:35</t>
        </is>
      </c>
      <c r="C141" t="inlineStr">
        <is>
          <t>it out of missiles switching to</t>
        </is>
      </c>
      <c r="D141">
        <f>HYPERLINK("https://www.youtube.com/watch?v=YPLWjpc84W4&amp;t=995s", "Go to time")</f>
        <v/>
      </c>
    </row>
    <row r="142">
      <c r="A142">
        <f>HYPERLINK("https://www.youtube.com/watch?v=bkifG3BMxGM", "Video")</f>
        <v/>
      </c>
      <c r="B142" t="inlineStr">
        <is>
          <t>0:39</t>
        </is>
      </c>
      <c r="C142" t="inlineStr">
        <is>
          <t>though feel like you're missing out am</t>
        </is>
      </c>
      <c r="D142">
        <f>HYPERLINK("https://www.youtube.com/watch?v=bkifG3BMxGM&amp;t=39s", "Go to time")</f>
        <v/>
      </c>
    </row>
    <row r="143">
      <c r="A143">
        <f>HYPERLINK("https://www.youtube.com/watch?v=dJBnRYy3mFI", "Video")</f>
        <v/>
      </c>
      <c r="B143" t="inlineStr">
        <is>
          <t>0:32</t>
        </is>
      </c>
      <c r="C143" t="inlineStr">
        <is>
          <t>it's about this guy who's really miss</t>
        </is>
      </c>
      <c r="D143">
        <f>HYPERLINK("https://www.youtube.com/watch?v=dJBnRYy3mFI&amp;t=32s", "Go to time")</f>
        <v/>
      </c>
    </row>
    <row r="144">
      <c r="A144">
        <f>HYPERLINK("https://www.youtube.com/watch?v=ZUeMz_tlCso", "Video")</f>
        <v/>
      </c>
      <c r="B144" t="inlineStr">
        <is>
          <t>2:34</t>
        </is>
      </c>
      <c r="C144" t="inlineStr">
        <is>
          <t>apparently missing another psych out and</t>
        </is>
      </c>
      <c r="D144">
        <f>HYPERLINK("https://www.youtube.com/watch?v=ZUeMz_tlCso&amp;t=154s", "Go to time")</f>
        <v/>
      </c>
    </row>
    <row r="145">
      <c r="A145">
        <f>HYPERLINK("https://www.youtube.com/watch?v=cAIiF1DlFDs", "Video")</f>
        <v/>
      </c>
      <c r="B145" t="inlineStr">
        <is>
          <t>5:07</t>
        </is>
      </c>
      <c r="C145" t="inlineStr">
        <is>
          <t>i never knew Miss Perkins got out of bed</t>
        </is>
      </c>
      <c r="D145">
        <f>HYPERLINK("https://www.youtube.com/watch?v=cAIiF1DlFDs&amp;t=307s", "Go to time")</f>
        <v/>
      </c>
    </row>
    <row r="146">
      <c r="A146">
        <f>HYPERLINK("https://www.youtube.com/watch?v=JBLcmKDptdk", "Video")</f>
        <v/>
      </c>
      <c r="B146" t="inlineStr">
        <is>
          <t>1:36</t>
        </is>
      </c>
      <c r="C146" t="inlineStr">
        <is>
          <t>a cup of tea for missed out great I've</t>
        </is>
      </c>
      <c r="D146">
        <f>HYPERLINK("https://www.youtube.com/watch?v=JBLcmKDptdk&amp;t=96s", "Go to time")</f>
        <v/>
      </c>
    </row>
    <row r="147">
      <c r="A147">
        <f>HYPERLINK("https://www.youtube.com/watch?v=RoBEUjxixPY", "Video")</f>
        <v/>
      </c>
      <c r="B147" t="inlineStr">
        <is>
          <t>10:11</t>
        </is>
      </c>
      <c r="C147" t="inlineStr">
        <is>
          <t>girls that missed out we haven't done</t>
        </is>
      </c>
      <c r="D147">
        <f>HYPERLINK("https://www.youtube.com/watch?v=RoBEUjxixPY&amp;t=611s", "Go to time")</f>
        <v/>
      </c>
    </row>
    <row r="148">
      <c r="A148">
        <f>HYPERLINK("https://www.youtube.com/watch?v=x8GRoYfyU2g", "Video")</f>
        <v/>
      </c>
      <c r="B148" t="inlineStr">
        <is>
          <t>1:38</t>
        </is>
      </c>
      <c r="C148" t="inlineStr">
        <is>
          <t>they all miss you routine the first kiss</t>
        </is>
      </c>
      <c r="D148">
        <f>HYPERLINK("https://www.youtube.com/watch?v=x8GRoYfyU2g&amp;t=98s", "Go to time")</f>
        <v/>
      </c>
    </row>
    <row r="149">
      <c r="A149">
        <f>HYPERLINK("https://www.youtube.com/watch?v=5-jCEfaIgjA", "Video")</f>
        <v/>
      </c>
      <c r="B149" t="inlineStr">
        <is>
          <t>0:18</t>
        </is>
      </c>
      <c r="C149" t="inlineStr">
        <is>
          <t>here dear help me get out her feet Miss</t>
        </is>
      </c>
      <c r="D149">
        <f>HYPERLINK("https://www.youtube.com/watch?v=5-jCEfaIgjA&amp;t=18s", "Go to time")</f>
        <v/>
      </c>
    </row>
    <row r="150">
      <c r="A150">
        <f>HYPERLINK("https://www.youtube.com/watch?v=ixyiQCbiVj0", "Video")</f>
        <v/>
      </c>
      <c r="B150" t="inlineStr">
        <is>
          <t>0:05</t>
        </is>
      </c>
      <c r="C150" t="inlineStr">
        <is>
          <t>maybe we didn't miss out on Halloween</t>
        </is>
      </c>
      <c r="D150">
        <f>HYPERLINK("https://www.youtube.com/watch?v=ixyiQCbiVj0&amp;t=5s", "Go to time")</f>
        <v/>
      </c>
    </row>
    <row r="151">
      <c r="A151">
        <f>HYPERLINK("https://www.youtube.com/watch?v=dPyTE15179U", "Video")</f>
        <v/>
      </c>
      <c r="B151" t="inlineStr">
        <is>
          <t>1:05</t>
        </is>
      </c>
      <c r="C151" t="inlineStr">
        <is>
          <t>and carry out my mission</t>
        </is>
      </c>
      <c r="D151">
        <f>HYPERLINK("https://www.youtube.com/watch?v=dPyTE15179U&amp;t=65s", "Go to time")</f>
        <v/>
      </c>
    </row>
    <row r="152">
      <c r="A152">
        <f>HYPERLINK("https://www.youtube.com/watch?v=ThaQYs7zNP4", "Video")</f>
        <v/>
      </c>
      <c r="B152" t="inlineStr">
        <is>
          <t>3:13</t>
        </is>
      </c>
      <c r="C152" t="inlineStr">
        <is>
          <t>in Mississippi throughout its long run</t>
        </is>
      </c>
      <c r="D152">
        <f>HYPERLINK("https://www.youtube.com/watch?v=ThaQYs7zNP4&amp;t=193s", "Go to time")</f>
        <v/>
      </c>
    </row>
    <row r="153">
      <c r="A153">
        <f>HYPERLINK("https://www.youtube.com/watch?v=_lXU3tA-Yys", "Video")</f>
        <v/>
      </c>
      <c r="B153" t="inlineStr">
        <is>
          <t>21:58</t>
        </is>
      </c>
      <c r="C153" t="inlineStr">
        <is>
          <t>tom cruise mission impossible fall out</t>
        </is>
      </c>
      <c r="D153">
        <f>HYPERLINK("https://www.youtube.com/watch?v=_lXU3tA-Yys&amp;t=1318s", "Go to time")</f>
        <v/>
      </c>
    </row>
    <row r="154">
      <c r="A154">
        <f>HYPERLINK("https://www.youtube.com/watch?v=Ih3YB1Su-vQ", "Video")</f>
        <v/>
      </c>
      <c r="B154" t="inlineStr">
        <is>
          <t>7:15</t>
        </is>
      </c>
      <c r="C154" t="inlineStr">
        <is>
          <t>missed out</t>
        </is>
      </c>
      <c r="D154">
        <f>HYPERLINK("https://www.youtube.com/watch?v=Ih3YB1Su-vQ&amp;t=435s", "Go to time")</f>
        <v/>
      </c>
    </row>
    <row r="155">
      <c r="A155">
        <f>HYPERLINK("https://www.youtube.com/watch?v=Eej8yh8O-uU", "Video")</f>
        <v/>
      </c>
      <c r="B155" t="inlineStr">
        <is>
          <t>1:29</t>
        </is>
      </c>
      <c r="C155" t="inlineStr">
        <is>
          <t>talk about completing the mission</t>
        </is>
      </c>
      <c r="D155">
        <f>HYPERLINK("https://www.youtube.com/watch?v=Eej8yh8O-uU&amp;t=89s", "Go to time")</f>
        <v/>
      </c>
    </row>
    <row r="156">
      <c r="A156">
        <f>HYPERLINK("https://www.youtube.com/watch?v=CC48HudGqVk", "Video")</f>
        <v/>
      </c>
      <c r="B156" t="inlineStr">
        <is>
          <t>34:00</t>
        </is>
      </c>
      <c r="C156" t="inlineStr">
        <is>
          <t>you start to think about the missed</t>
        </is>
      </c>
      <c r="D156">
        <f>HYPERLINK("https://www.youtube.com/watch?v=CC48HudGqVk&amp;t=2040s", "Go to time")</f>
        <v/>
      </c>
    </row>
    <row r="157">
      <c r="A157">
        <f>HYPERLINK("https://www.youtube.com/watch?v=DozD6kZ_UCE", "Video")</f>
        <v/>
      </c>
      <c r="B157" t="inlineStr">
        <is>
          <t>1:10</t>
        </is>
      </c>
      <c r="C157" t="inlineStr">
        <is>
          <t>Outpost for missing assets we bought</t>
        </is>
      </c>
      <c r="D157">
        <f>HYPERLINK("https://www.youtube.com/watch?v=DozD6kZ_UCE&amp;t=70s", "Go to time")</f>
        <v/>
      </c>
    </row>
    <row r="158">
      <c r="A158">
        <f>HYPERLINK("https://www.youtube.com/watch?v=poxwgPpkR8A", "Video")</f>
        <v/>
      </c>
      <c r="B158" t="inlineStr">
        <is>
          <t>0:04</t>
        </is>
      </c>
      <c r="C158" t="inlineStr">
        <is>
          <t>straightforward without your permission</t>
        </is>
      </c>
      <c r="D158">
        <f>HYPERLINK("https://www.youtube.com/watch?v=poxwgPpkR8A&amp;t=4s", "Go to time")</f>
        <v/>
      </c>
    </row>
    <row r="159">
      <c r="A159">
        <f>HYPERLINK("https://www.youtube.com/watch?v=ojPPlP8Rh1U", "Video")</f>
        <v/>
      </c>
      <c r="B159" t="inlineStr">
        <is>
          <t>2:34</t>
        </is>
      </c>
      <c r="C159" t="inlineStr">
        <is>
          <t>boyfriend on the outside file a Miss</t>
        </is>
      </c>
      <c r="D159">
        <f>HYPERLINK("https://www.youtube.com/watch?v=ojPPlP8Rh1U&amp;t=154s", "Go to time")</f>
        <v/>
      </c>
    </row>
    <row r="160">
      <c r="A160">
        <f>HYPERLINK("https://www.youtube.com/watch?v=fGfJNRYoQnI", "Video")</f>
        <v/>
      </c>
      <c r="B160" t="inlineStr">
        <is>
          <t>1:33</t>
        </is>
      </c>
      <c r="C160" t="inlineStr">
        <is>
          <t>anything please miss me I'll think about</t>
        </is>
      </c>
      <c r="D160">
        <f>HYPERLINK("https://www.youtube.com/watch?v=fGfJNRYoQnI&amp;t=93s", "Go to time")</f>
        <v/>
      </c>
    </row>
    <row r="161">
      <c r="A161">
        <f>HYPERLINK("https://www.youtube.com/watch?v=zur12-IXeiU", "Video")</f>
        <v/>
      </c>
      <c r="B161" t="inlineStr">
        <is>
          <t>13:42</t>
        </is>
      </c>
      <c r="C161" t="inlineStr">
        <is>
          <t>would be remiss if we didn't talk about</t>
        </is>
      </c>
      <c r="D161">
        <f>HYPERLINK("https://www.youtube.com/watch?v=zur12-IXeiU&amp;t=822s", "Go to time")</f>
        <v/>
      </c>
    </row>
    <row r="162">
      <c r="A162">
        <f>HYPERLINK("https://www.youtube.com/watch?v=B57yiRGGCu8", "Video")</f>
        <v/>
      </c>
      <c r="B162" t="inlineStr">
        <is>
          <t>8:03</t>
        </is>
      </c>
      <c r="C162" t="inlineStr">
        <is>
          <t>it out of missiles switching to</t>
        </is>
      </c>
      <c r="D162">
        <f>HYPERLINK("https://www.youtube.com/watch?v=B57yiRGGCu8&amp;t=483s", "Go to time")</f>
        <v/>
      </c>
    </row>
    <row r="163">
      <c r="A163">
        <f>HYPERLINK("https://www.youtube.com/watch?v=XkNQZg7yTvw", "Video")</f>
        <v/>
      </c>
      <c r="B163" t="inlineStr">
        <is>
          <t>0:23</t>
        </is>
      </c>
      <c r="C163" t="inlineStr">
        <is>
          <t>nope miss Montenegro ready to ship out</t>
        </is>
      </c>
      <c r="D163">
        <f>HYPERLINK("https://www.youtube.com/watch?v=XkNQZg7yTvw&amp;t=23s", "Go to time")</f>
        <v/>
      </c>
    </row>
    <row r="164">
      <c r="A164">
        <f>HYPERLINK("https://www.youtube.com/watch?v=0wepvltASVk", "Video")</f>
        <v/>
      </c>
      <c r="B164" t="inlineStr">
        <is>
          <t>17:04</t>
        </is>
      </c>
      <c r="C164" t="inlineStr">
        <is>
          <t>out what's missing where are we going to</t>
        </is>
      </c>
      <c r="D164">
        <f>HYPERLINK("https://www.youtube.com/watch?v=0wepvltASVk&amp;t=1024s", "Go to time")</f>
        <v/>
      </c>
    </row>
    <row r="165">
      <c r="A165">
        <f>HYPERLINK("https://www.youtube.com/watch?v=IC2YuJt2gnE", "Video")</f>
        <v/>
      </c>
      <c r="B165" t="inlineStr">
        <is>
          <t>0:48</t>
        </is>
      </c>
      <c r="C165" t="inlineStr">
        <is>
          <t>these misses i'm worried about</t>
        </is>
      </c>
      <c r="D165">
        <f>HYPERLINK("https://www.youtube.com/watch?v=IC2YuJt2gnE&amp;t=48s", "Go to time")</f>
        <v/>
      </c>
    </row>
    <row r="166">
      <c r="A166">
        <f>HYPERLINK("https://www.youtube.com/watch?v=AJmi0XKvuT8", "Video")</f>
        <v/>
      </c>
      <c r="B166" t="inlineStr">
        <is>
          <t>4:07</t>
        </is>
      </c>
      <c r="C166" t="inlineStr">
        <is>
          <t>Brick, you said something about a permission
slip.</t>
        </is>
      </c>
      <c r="D166">
        <f>HYPERLINK("https://www.youtube.com/watch?v=AJmi0XKvuT8&amp;t=247s", "Go to time")</f>
        <v/>
      </c>
    </row>
    <row r="167">
      <c r="A167">
        <f>HYPERLINK("https://www.youtube.com/watch?v=kC93uGRFsew", "Video")</f>
        <v/>
      </c>
      <c r="B167" t="inlineStr">
        <is>
          <t>3:38</t>
        </is>
      </c>
      <c r="C167" t="inlineStr">
        <is>
          <t>whore around without permission.</t>
        </is>
      </c>
      <c r="D167">
        <f>HYPERLINK("https://www.youtube.com/watch?v=kC93uGRFsew&amp;t=218s", "Go to time")</f>
        <v/>
      </c>
    </row>
    <row r="168">
      <c r="A168">
        <f>HYPERLINK("https://www.youtube.com/watch?v=1-Mz6A1wPuw", "Video")</f>
        <v/>
      </c>
      <c r="B168" t="inlineStr">
        <is>
          <t>5:56</t>
        </is>
      </c>
      <c r="C168" t="inlineStr">
        <is>
          <t>and you know you missed out you missed</t>
        </is>
      </c>
      <c r="D168">
        <f>HYPERLINK("https://www.youtube.com/watch?v=1-Mz6A1wPuw&amp;t=356s", "Go to time")</f>
        <v/>
      </c>
    </row>
    <row r="169">
      <c r="A169">
        <f>HYPERLINK("https://www.youtube.com/watch?v=P5407GiyknU", "Video")</f>
        <v/>
      </c>
      <c r="B169" t="inlineStr">
        <is>
          <t>0:32</t>
        </is>
      </c>
      <c r="C169" t="inlineStr">
        <is>
          <t>i had missing time from that about 8 p.m</t>
        </is>
      </c>
      <c r="D169">
        <f>HYPERLINK("https://www.youtube.com/watch?v=P5407GiyknU&amp;t=32s", "Go to time")</f>
        <v/>
      </c>
    </row>
    <row r="170">
      <c r="A170">
        <f>HYPERLINK("https://www.youtube.com/watch?v=3_IA-XVUSjQ", "Video")</f>
        <v/>
      </c>
      <c r="B170" t="inlineStr">
        <is>
          <t>4:00</t>
        </is>
      </c>
      <c r="C170" t="inlineStr">
        <is>
          <t>missouri outskirts or inner city what</t>
        </is>
      </c>
      <c r="D170">
        <f>HYPERLINK("https://www.youtube.com/watch?v=3_IA-XVUSjQ&amp;t=240s", "Go to time")</f>
        <v/>
      </c>
    </row>
    <row r="171">
      <c r="A171">
        <f>HYPERLINK("https://www.youtube.com/watch?v=0NpRpeRKwHo", "Video")</f>
        <v/>
      </c>
      <c r="B171" t="inlineStr">
        <is>
          <t>7:04</t>
        </is>
      </c>
      <c r="C171" t="inlineStr">
        <is>
          <t>sorry about the commission</t>
        </is>
      </c>
      <c r="D171">
        <f>HYPERLINK("https://www.youtube.com/watch?v=0NpRpeRKwHo&amp;t=424s", "Go to time")</f>
        <v/>
      </c>
    </row>
    <row r="172">
      <c r="A172">
        <f>HYPERLINK("https://www.youtube.com/watch?v=sMaLt3cybto", "Video")</f>
        <v/>
      </c>
      <c r="B172" t="inlineStr">
        <is>
          <t>0:35</t>
        </is>
      </c>
      <c r="C172" t="inlineStr">
        <is>
          <t>do it smooth or chunky missing out I</t>
        </is>
      </c>
      <c r="D172">
        <f>HYPERLINK("https://www.youtube.com/watch?v=sMaLt3cybto&amp;t=35s", "Go to time")</f>
        <v/>
      </c>
    </row>
    <row r="173">
      <c r="A173">
        <f>HYPERLINK("https://www.youtube.com/watch?v=TPy-N11ef3A", "Video")</f>
        <v/>
      </c>
      <c r="B173" t="inlineStr">
        <is>
          <t>0:45</t>
        </is>
      </c>
      <c r="C173" t="inlineStr">
        <is>
          <t>well you know how it is miss bent youth</t>
        </is>
      </c>
      <c r="D173">
        <f>HYPERLINK("https://www.youtube.com/watch?v=TPy-N11ef3A&amp;t=45s", "Go to time")</f>
        <v/>
      </c>
    </row>
    <row r="174">
      <c r="A174">
        <f>HYPERLINK("https://www.youtube.com/watch?v=EcqkHpSMEHk", "Video")</f>
        <v/>
      </c>
      <c r="B174" t="inlineStr">
        <is>
          <t>2:45</t>
        </is>
      </c>
      <c r="C174" t="inlineStr">
        <is>
          <t>You're always talking about how you miss</t>
        </is>
      </c>
      <c r="D174">
        <f>HYPERLINK("https://www.youtube.com/watch?v=EcqkHpSMEHk&amp;t=165s", "Go to time")</f>
        <v/>
      </c>
    </row>
    <row r="175">
      <c r="A175">
        <f>HYPERLINK("https://www.youtube.com/watch?v=SiX5n3CEKyo", "Video")</f>
        <v/>
      </c>
      <c r="B175" t="inlineStr">
        <is>
          <t>0:08</t>
        </is>
      </c>
      <c r="C175" t="inlineStr">
        <is>
          <t>it started out as a missing teenager</t>
        </is>
      </c>
      <c r="D175">
        <f>HYPERLINK("https://www.youtube.com/watch?v=SiX5n3CEKyo&amp;t=8s", "Go to time")</f>
        <v/>
      </c>
    </row>
    <row r="176">
      <c r="A176">
        <f>HYPERLINK("https://www.youtube.com/watch?v=LL7BKyWxlYE", "Video")</f>
        <v/>
      </c>
      <c r="B176" t="inlineStr">
        <is>
          <t>1:56</t>
        </is>
      </c>
      <c r="C176" t="inlineStr">
        <is>
          <t>Do you even know about the missing cocaine?</t>
        </is>
      </c>
      <c r="D176">
        <f>HYPERLINK("https://www.youtube.com/watch?v=LL7BKyWxlYE&amp;t=116s", "Go to time")</f>
        <v/>
      </c>
    </row>
    <row r="177">
      <c r="A177">
        <f>HYPERLINK("https://www.youtube.com/watch?v=eCcte5pIm7s", "Video")</f>
        <v/>
      </c>
      <c r="B177" t="inlineStr">
        <is>
          <t>6:45</t>
        </is>
      </c>
      <c r="C177" t="inlineStr">
        <is>
          <t>your outfits miss lady tank</t>
        </is>
      </c>
      <c r="D177">
        <f>HYPERLINK("https://www.youtube.com/watch?v=eCcte5pIm7s&amp;t=405s", "Go to time")</f>
        <v/>
      </c>
    </row>
    <row r="178">
      <c r="A178">
        <f>HYPERLINK("https://www.youtube.com/watch?v=EyQKGG7P700", "Video")</f>
        <v/>
      </c>
      <c r="B178" t="inlineStr">
        <is>
          <t>7:56</t>
        </is>
      </c>
      <c r="C178" t="inlineStr">
        <is>
          <t>out that the winner of the miss pawnee</t>
        </is>
      </c>
      <c r="D178">
        <f>HYPERLINK("https://www.youtube.com/watch?v=EyQKGG7P700&amp;t=476s", "Go to time")</f>
        <v/>
      </c>
    </row>
    <row r="179">
      <c r="A179">
        <f>HYPERLINK("https://www.youtube.com/watch?v=eEiMdw3eA-4", "Video")</f>
        <v/>
      </c>
      <c r="B179" t="inlineStr">
        <is>
          <t>1:02</t>
        </is>
      </c>
      <c r="C179" t="inlineStr">
        <is>
          <t>to do was and without missing a beat</t>
        </is>
      </c>
      <c r="D179">
        <f>HYPERLINK("https://www.youtube.com/watch?v=eEiMdw3eA-4&amp;t=62s", "Go to time")</f>
        <v/>
      </c>
    </row>
    <row r="180">
      <c r="A180">
        <f>HYPERLINK("https://www.youtube.com/watch?v=4JiGuxd7AWw", "Video")</f>
        <v/>
      </c>
      <c r="B180" t="inlineStr">
        <is>
          <t>9:48</t>
        </is>
      </c>
      <c r="C180" t="inlineStr">
        <is>
          <t>its first female commissioner what about</t>
        </is>
      </c>
      <c r="D180">
        <f>HYPERLINK("https://www.youtube.com/watch?v=4JiGuxd7AWw&amp;t=588s", "Go to time")</f>
        <v/>
      </c>
    </row>
    <row r="181">
      <c r="A181">
        <f>HYPERLINK("https://www.youtube.com/watch?v=ywQfhsKzvO0", "Video")</f>
        <v/>
      </c>
      <c r="B181" t="inlineStr">
        <is>
          <t>1:53</t>
        </is>
      </c>
      <c r="C181" t="inlineStr">
        <is>
          <t>that route from uh Mike's Garage to miss</t>
        </is>
      </c>
      <c r="D181">
        <f>HYPERLINK("https://www.youtube.com/watch?v=ywQfhsKzvO0&amp;t=113s", "Go to time")</f>
        <v/>
      </c>
    </row>
    <row r="182">
      <c r="A182">
        <f>HYPERLINK("https://www.youtube.com/watch?v=oqI1kM-sNoo", "Video")</f>
        <v/>
      </c>
      <c r="B182" t="inlineStr">
        <is>
          <t>0:35</t>
        </is>
      </c>
      <c r="C182" t="inlineStr">
        <is>
          <t>We know that you're bummed out about missing</t>
        </is>
      </c>
      <c r="D182">
        <f>HYPERLINK("https://www.youtube.com/watch?v=oqI1kM-sNoo&amp;t=35s", "Go to time")</f>
        <v/>
      </c>
    </row>
    <row r="183">
      <c r="A183">
        <f>HYPERLINK("https://www.youtube.com/watch?v=0ajdIVchoso", "Video")</f>
        <v/>
      </c>
      <c r="B183" t="inlineStr">
        <is>
          <t>4:31</t>
        </is>
      </c>
      <c r="C183" t="inlineStr">
        <is>
          <t>out Miss Mela thank you for your time</t>
        </is>
      </c>
      <c r="D183">
        <f>HYPERLINK("https://www.youtube.com/watch?v=0ajdIVchoso&amp;t=271s", "Go to time")</f>
        <v/>
      </c>
    </row>
    <row r="184">
      <c r="A184">
        <f>HYPERLINK("https://www.youtube.com/watch?v=QVGgJqJo50w", "Video")</f>
        <v/>
      </c>
      <c r="B184" t="inlineStr">
        <is>
          <t>3:12</t>
        </is>
      </c>
      <c r="C184" t="inlineStr">
        <is>
          <t>damn it i miss out one night son of a</t>
        </is>
      </c>
      <c r="D184">
        <f>HYPERLINK("https://www.youtube.com/watch?v=QVGgJqJo50w&amp;t=192s", "Go to time")</f>
        <v/>
      </c>
    </row>
    <row r="185">
      <c r="A185">
        <f>HYPERLINK("https://www.youtube.com/watch?v=SpEK57umztM", "Video")</f>
        <v/>
      </c>
      <c r="B185" t="inlineStr">
        <is>
          <t>1:04</t>
        </is>
      </c>
      <c r="C185" t="inlineStr">
        <is>
          <t>he misses it it goes out of bounds</t>
        </is>
      </c>
      <c r="D185">
        <f>HYPERLINK("https://www.youtube.com/watch?v=SpEK57umztM&amp;t=64s", "Go to time")</f>
        <v/>
      </c>
    </row>
    <row r="186">
      <c r="A186">
        <f>HYPERLINK("https://www.youtube.com/watch?v=7AGH7DodSEw", "Video")</f>
        <v/>
      </c>
      <c r="B186" t="inlineStr">
        <is>
          <t>6:13</t>
        </is>
      </c>
      <c r="C186" t="inlineStr">
        <is>
          <t>missing I made a rod out of a special</t>
        </is>
      </c>
      <c r="D186">
        <f>HYPERLINK("https://www.youtube.com/watch?v=7AGH7DodSEw&amp;t=373s", "Go to time")</f>
        <v/>
      </c>
    </row>
    <row r="187">
      <c r="A187">
        <f>HYPERLINK("https://www.youtube.com/watch?v=NmUo4bwOgSA", "Video")</f>
        <v/>
      </c>
      <c r="B187" t="inlineStr">
        <is>
          <t>1:24</t>
        </is>
      </c>
      <c r="C187" t="inlineStr">
        <is>
          <t>about Miss Norine she's</t>
        </is>
      </c>
      <c r="D187">
        <f>HYPERLINK("https://www.youtube.com/watch?v=NmUo4bwOgSA&amp;t=84s", "Go to time")</f>
        <v/>
      </c>
    </row>
    <row r="188">
      <c r="A188">
        <f>HYPERLINK("https://www.youtube.com/watch?v=vhNeuG-Y9Fo", "Video")</f>
        <v/>
      </c>
      <c r="B188" t="inlineStr">
        <is>
          <t>9:51</t>
        </is>
      </c>
      <c r="C188" t="inlineStr">
        <is>
          <t>gonna miss most about scranton</t>
        </is>
      </c>
      <c r="D188">
        <f>HYPERLINK("https://www.youtube.com/watch?v=vhNeuG-Y9Fo&amp;t=591s", "Go to time")</f>
        <v/>
      </c>
    </row>
    <row r="189">
      <c r="A189">
        <f>HYPERLINK("https://www.youtube.com/watch?v=O1whGHtAJuo", "Video")</f>
        <v/>
      </c>
      <c r="B189" t="inlineStr">
        <is>
          <t>1:41</t>
        </is>
      </c>
      <c r="C189" t="inlineStr">
        <is>
          <t>we cannot tell anyone about the mission</t>
        </is>
      </c>
      <c r="D189">
        <f>HYPERLINK("https://www.youtube.com/watch?v=O1whGHtAJuo&amp;t=101s", "Go to time")</f>
        <v/>
      </c>
    </row>
    <row r="190">
      <c r="A190">
        <f>HYPERLINK("https://www.youtube.com/watch?v=rjbp7dXYHGw", "Video")</f>
        <v/>
      </c>
      <c r="B190" t="inlineStr">
        <is>
          <t>6:14</t>
        </is>
      </c>
      <c r="C190" t="inlineStr">
        <is>
          <t>about that doesn't matter you know Miss</t>
        </is>
      </c>
      <c r="D190">
        <f>HYPERLINK("https://www.youtube.com/watch?v=rjbp7dXYHGw&amp;t=374s", "Go to time")</f>
        <v/>
      </c>
    </row>
    <row r="191">
      <c r="A191">
        <f>HYPERLINK("https://www.youtube.com/watch?v=RpH5axdiGT0", "Video")</f>
        <v/>
      </c>
      <c r="B191" t="inlineStr">
        <is>
          <t>21:45</t>
        </is>
      </c>
      <c r="C191" t="inlineStr">
        <is>
          <t>turns out that Miss Lang has some</t>
        </is>
      </c>
      <c r="D191">
        <f>HYPERLINK("https://www.youtube.com/watch?v=RpH5axdiGT0&amp;t=1305s", "Go to time")</f>
        <v/>
      </c>
    </row>
    <row r="192">
      <c r="A192">
        <f>HYPERLINK("https://www.youtube.com/watch?v=JAWcHRTcXbY", "Video")</f>
        <v/>
      </c>
      <c r="B192" t="inlineStr">
        <is>
          <t>3:11</t>
        </is>
      </c>
      <c r="C192" t="inlineStr">
        <is>
          <t>good morning miss Paulson spit it out is</t>
        </is>
      </c>
      <c r="D192">
        <f>HYPERLINK("https://www.youtube.com/watch?v=JAWcHRTcXbY&amp;t=191s", "Go to time")</f>
        <v/>
      </c>
    </row>
    <row r="193">
      <c r="A193">
        <f>HYPERLINK("https://www.youtube.com/watch?v=cQsoiUyk6qY", "Video")</f>
        <v/>
      </c>
      <c r="B193" t="inlineStr">
        <is>
          <t>3:49</t>
        </is>
      </c>
      <c r="C193" t="inlineStr">
        <is>
          <t>back and cut a deal without an admission</t>
        </is>
      </c>
      <c r="D193">
        <f>HYPERLINK("https://www.youtube.com/watch?v=cQsoiUyk6qY&amp;t=229s", "Go to time")</f>
        <v/>
      </c>
    </row>
    <row r="194">
      <c r="A194">
        <f>HYPERLINK("https://www.youtube.com/watch?v=IsPxSvXPIJQ", "Video")</f>
        <v/>
      </c>
      <c r="B194" t="inlineStr">
        <is>
          <t>8:37</t>
        </is>
      </c>
      <c r="C194" t="inlineStr">
        <is>
          <t>dismissed and Daniel Harmon is out of</t>
        </is>
      </c>
      <c r="D194">
        <f>HYPERLINK("https://www.youtube.com/watch?v=IsPxSvXPIJQ&amp;t=517s", "Go to time")</f>
        <v/>
      </c>
    </row>
    <row r="195">
      <c r="A195">
        <f>HYPERLINK("https://www.youtube.com/watch?v=mEQSCGKNj9M", "Video")</f>
        <v/>
      </c>
      <c r="B195" t="inlineStr">
        <is>
          <t>6:01</t>
        </is>
      </c>
      <c r="C195" t="inlineStr">
        <is>
          <t>shelves without their permission they</t>
        </is>
      </c>
      <c r="D195">
        <f>HYPERLINK("https://www.youtube.com/watch?v=mEQSCGKNj9M&amp;t=361s", "Go to time")</f>
        <v/>
      </c>
    </row>
    <row r="196">
      <c r="A196">
        <f>HYPERLINK("https://www.youtube.com/watch?v=xJ1vraNqeGE", "Video")</f>
        <v/>
      </c>
      <c r="B196" t="inlineStr">
        <is>
          <t>7:56</t>
        </is>
      </c>
      <c r="C196" t="inlineStr">
        <is>
          <t>we're here to talk about our admission</t>
        </is>
      </c>
      <c r="D196">
        <f>HYPERLINK("https://www.youtube.com/watch?v=xJ1vraNqeGE&amp;t=476s", "Go to time")</f>
        <v/>
      </c>
    </row>
    <row r="197">
      <c r="A197">
        <f>HYPERLINK("https://www.youtube.com/watch?v=9BipaQspIUk", "Video")</f>
        <v/>
      </c>
      <c r="B197" t="inlineStr">
        <is>
          <t>1:21</t>
        </is>
      </c>
      <c r="C197" t="inlineStr">
        <is>
          <t>inadmissible you figured this out on</t>
        </is>
      </c>
      <c r="D197">
        <f>HYPERLINK("https://www.youtube.com/watch?v=9BipaQspIUk&amp;t=81s", "Go to time")</f>
        <v/>
      </c>
    </row>
    <row r="198">
      <c r="A198">
        <f>HYPERLINK("https://www.youtube.com/watch?v=znumXVo2dK0", "Video")</f>
        <v/>
      </c>
      <c r="B198" t="inlineStr">
        <is>
          <t>6:01</t>
        </is>
      </c>
      <c r="C198" t="inlineStr">
        <is>
          <t>without my permission I am goin and I</t>
        </is>
      </c>
      <c r="D198">
        <f>HYPERLINK("https://www.youtube.com/watch?v=znumXVo2dK0&amp;t=361s", "Go to time")</f>
        <v/>
      </c>
    </row>
    <row r="199">
      <c r="A199">
        <f>HYPERLINK("https://www.youtube.com/watch?v=k2djeCf4U58", "Video")</f>
        <v/>
      </c>
      <c r="B199" t="inlineStr">
        <is>
          <t>2:07</t>
        </is>
      </c>
      <c r="C199" t="inlineStr">
        <is>
          <t>shelves without their permission they</t>
        </is>
      </c>
      <c r="D199">
        <f>HYPERLINK("https://www.youtube.com/watch?v=k2djeCf4U58&amp;t=127s", "Go to time")</f>
        <v/>
      </c>
    </row>
    <row r="200">
      <c r="A200">
        <f>HYPERLINK("https://www.youtube.com/watch?v=S4kPAoqIrdc", "Video")</f>
        <v/>
      </c>
      <c r="B200" t="inlineStr">
        <is>
          <t>5:29</t>
        </is>
      </c>
      <c r="C200" t="inlineStr">
        <is>
          <t>we're here to talk about an admission</t>
        </is>
      </c>
      <c r="D200">
        <f>HYPERLINK("https://www.youtube.com/watch?v=S4kPAoqIrdc&amp;t=329s", "Go to time")</f>
        <v/>
      </c>
    </row>
    <row r="201">
      <c r="A201">
        <f>HYPERLINK("https://www.youtube.com/watch?v=rJtJUrNugiI", "Video")</f>
        <v/>
      </c>
      <c r="B201" t="inlineStr">
        <is>
          <t>3:46</t>
        </is>
      </c>
      <c r="C201" t="inlineStr">
        <is>
          <t>this it has to do with you missing out</t>
        </is>
      </c>
      <c r="D201">
        <f>HYPERLINK("https://www.youtube.com/watch?v=rJtJUrNugiI&amp;t=226s", "Go to time")</f>
        <v/>
      </c>
    </row>
    <row r="202">
      <c r="A202">
        <f>HYPERLINK("https://www.youtube.com/watch?v=TM5zSNXft_U", "Video")</f>
        <v/>
      </c>
      <c r="B202" t="inlineStr">
        <is>
          <t>2:26</t>
        </is>
      </c>
      <c r="C202" t="inlineStr">
        <is>
          <t>about Maslow any details would help miss</t>
        </is>
      </c>
      <c r="D202">
        <f>HYPERLINK("https://www.youtube.com/watch?v=TM5zSNXft_U&amp;t=146s", "Go to time")</f>
        <v/>
      </c>
    </row>
    <row r="203">
      <c r="A203">
        <f>HYPERLINK("https://www.youtube.com/watch?v=3pXdfAu03qg", "Video")</f>
        <v/>
      </c>
      <c r="B203" t="inlineStr">
        <is>
          <t>1:02</t>
        </is>
      </c>
      <c r="C203" t="inlineStr">
        <is>
          <t>is Miss Pearson every Sunday I lay out</t>
        </is>
      </c>
      <c r="D203">
        <f>HYPERLINK("https://www.youtube.com/watch?v=3pXdfAu03qg&amp;t=62s", "Go to time")</f>
        <v/>
      </c>
    </row>
    <row r="204">
      <c r="A204">
        <f>HYPERLINK("https://www.youtube.com/watch?v=Ckn4HRxjuXw", "Video")</f>
        <v/>
      </c>
      <c r="B204" t="inlineStr">
        <is>
          <t>3:39</t>
        </is>
      </c>
      <c r="C204" t="inlineStr">
        <is>
          <t>section where Miss Scott talks about</t>
        </is>
      </c>
      <c r="D204">
        <f>HYPERLINK("https://www.youtube.com/watch?v=Ckn4HRxjuXw&amp;t=219s", "Go to time")</f>
        <v/>
      </c>
    </row>
    <row r="205">
      <c r="A205">
        <f>HYPERLINK("https://www.youtube.com/watch?v=LU1vDwlFqrE", "Video")</f>
        <v/>
      </c>
      <c r="B205" t="inlineStr">
        <is>
          <t>1:14</t>
        </is>
      </c>
      <c r="C205" t="inlineStr">
        <is>
          <t>out you said my client's dismissal was</t>
        </is>
      </c>
      <c r="D205">
        <f>HYPERLINK("https://www.youtube.com/watch?v=LU1vDwlFqrE&amp;t=74s", "Go to time")</f>
        <v/>
      </c>
    </row>
    <row r="206">
      <c r="A206">
        <f>HYPERLINK("https://www.youtube.com/watch?v=7MRQ4faIRYs", "Video")</f>
        <v/>
      </c>
      <c r="B206" t="inlineStr">
        <is>
          <t>7:39</t>
        </is>
      </c>
      <c r="C206" t="inlineStr">
        <is>
          <t>Miss Gibbs if I find out there is an</t>
        </is>
      </c>
      <c r="D206">
        <f>HYPERLINK("https://www.youtube.com/watch?v=7MRQ4faIRYs&amp;t=459s", "Go to time")</f>
        <v/>
      </c>
    </row>
    <row r="207">
      <c r="A207">
        <f>HYPERLINK("https://www.youtube.com/watch?v=YGFExXILz7c", "Video")</f>
        <v/>
      </c>
      <c r="B207" t="inlineStr">
        <is>
          <t>2:58</t>
        </is>
      </c>
      <c r="C207" t="inlineStr">
        <is>
          <t>then why didn't you and miss out on all</t>
        </is>
      </c>
      <c r="D207">
        <f>HYPERLINK("https://www.youtube.com/watch?v=YGFExXILz7c&amp;t=178s", "Go to time")</f>
        <v/>
      </c>
    </row>
    <row r="208">
      <c r="A208">
        <f>HYPERLINK("https://www.youtube.com/watch?v=yP95SeQE6lk", "Video")</f>
        <v/>
      </c>
      <c r="B208" t="inlineStr">
        <is>
          <t>3:00</t>
        </is>
      </c>
      <c r="C208" t="inlineStr">
        <is>
          <t>missed out on playing in the state</t>
        </is>
      </c>
      <c r="D208">
        <f>HYPERLINK("https://www.youtube.com/watch?v=yP95SeQE6lk&amp;t=180s", "Go to time")</f>
        <v/>
      </c>
    </row>
    <row r="209">
      <c r="A209">
        <f>HYPERLINK("https://www.youtube.com/watch?v=XA1zSK68nG4", "Video")</f>
        <v/>
      </c>
      <c r="B209" t="inlineStr">
        <is>
          <t>1:13</t>
        </is>
      </c>
      <c r="C209" t="inlineStr">
        <is>
          <t>not hanging him out to dry miss pearson</t>
        </is>
      </c>
      <c r="D209">
        <f>HYPERLINK("https://www.youtube.com/watch?v=XA1zSK68nG4&amp;t=73s", "Go to time")</f>
        <v/>
      </c>
    </row>
    <row r="210">
      <c r="A210">
        <f>HYPERLINK("https://www.youtube.com/watch?v=1Rw0IjO3-G0", "Video")</f>
        <v/>
      </c>
      <c r="B210" t="inlineStr">
        <is>
          <t>9:19</t>
        </is>
      </c>
      <c r="C210" t="inlineStr">
        <is>
          <t>dismiss turns out judge McIntyre already</t>
        </is>
      </c>
      <c r="D210">
        <f>HYPERLINK("https://www.youtube.com/watch?v=1Rw0IjO3-G0&amp;t=559s", "Go to time")</f>
        <v/>
      </c>
    </row>
    <row r="211">
      <c r="A211">
        <f>HYPERLINK("https://www.youtube.com/watch?v=hTSfbakmLNU", "Video")</f>
        <v/>
      </c>
      <c r="B211" t="inlineStr">
        <is>
          <t>2:25</t>
        </is>
      </c>
      <c r="C211" t="inlineStr">
        <is>
          <t>to lie about it anyway objection Miss</t>
        </is>
      </c>
      <c r="D211">
        <f>HYPERLINK("https://www.youtube.com/watch?v=hTSfbakmLNU&amp;t=145s", "Go to time")</f>
        <v/>
      </c>
    </row>
    <row r="212">
      <c r="A212">
        <f>HYPERLINK("https://www.youtube.com/watch?v=i7ZyAuVAxyw", "Video")</f>
        <v/>
      </c>
      <c r="B212" t="inlineStr">
        <is>
          <t>4:30</t>
        </is>
      </c>
      <c r="C212" t="inlineStr">
        <is>
          <t>miss a workout and I really need to be</t>
        </is>
      </c>
      <c r="D212">
        <f>HYPERLINK("https://www.youtube.com/watch?v=i7ZyAuVAxyw&amp;t=270s", "Go to time")</f>
        <v/>
      </c>
    </row>
    <row r="213">
      <c r="A213">
        <f>HYPERLINK("https://www.youtube.com/watch?v=pQm8O3SbFAc", "Video")</f>
        <v/>
      </c>
      <c r="B213" t="inlineStr">
        <is>
          <t>2:31</t>
        </is>
      </c>
      <c r="C213" t="inlineStr">
        <is>
          <t>out that Miss Lang has some outstanding</t>
        </is>
      </c>
      <c r="D213">
        <f>HYPERLINK("https://www.youtube.com/watch?v=pQm8O3SbFAc&amp;t=151s", "Go to time")</f>
        <v/>
      </c>
    </row>
    <row r="214">
      <c r="A214">
        <f>HYPERLINK("https://www.youtube.com/watch?v=2WbjVroSsQ0", "Video")</f>
        <v/>
      </c>
      <c r="B214" t="inlineStr">
        <is>
          <t>15:12</t>
        </is>
      </c>
      <c r="C214" t="inlineStr">
        <is>
          <t>you talking about I missed a deadline to</t>
        </is>
      </c>
      <c r="D214">
        <f>HYPERLINK("https://www.youtube.com/watch?v=2WbjVroSsQ0&amp;t=912s", "Go to time")</f>
        <v/>
      </c>
    </row>
    <row r="215">
      <c r="A215">
        <f>HYPERLINK("https://www.youtube.com/watch?v=Z7VMowyi7hY", "Video")</f>
        <v/>
      </c>
      <c r="B215" t="inlineStr">
        <is>
          <t>1:35</t>
        </is>
      </c>
      <c r="C215" t="inlineStr">
        <is>
          <t>out that Miss Lang has some outstanding</t>
        </is>
      </c>
      <c r="D215">
        <f>HYPERLINK("https://www.youtube.com/watch?v=Z7VMowyi7hY&amp;t=95s", "Go to time")</f>
        <v/>
      </c>
    </row>
    <row r="216">
      <c r="A216">
        <f>HYPERLINK("https://www.youtube.com/watch?v=9k6MdnTf1xA", "Video")</f>
        <v/>
      </c>
      <c r="B216" t="inlineStr">
        <is>
          <t>1:28</t>
        </is>
      </c>
      <c r="C216" t="inlineStr">
        <is>
          <t>oh miss tessington didn't tell you about</t>
        </is>
      </c>
      <c r="D216">
        <f>HYPERLINK("https://www.youtube.com/watch?v=9k6MdnTf1xA&amp;t=88s", "Go to time")</f>
        <v/>
      </c>
    </row>
    <row r="217">
      <c r="A217">
        <f>HYPERLINK("https://www.youtube.com/watch?v=p8JB8fUfVx8", "Video")</f>
        <v/>
      </c>
      <c r="B217" t="inlineStr">
        <is>
          <t>2:00</t>
        </is>
      </c>
      <c r="C217" t="inlineStr">
        <is>
          <t>miss out on all of this yeah this isn't</t>
        </is>
      </c>
      <c r="D217">
        <f>HYPERLINK("https://www.youtube.com/watch?v=p8JB8fUfVx8&amp;t=120s", "Go to time")</f>
        <v/>
      </c>
    </row>
    <row r="218">
      <c r="A218">
        <f>HYPERLINK("https://www.youtube.com/watch?v=ExJ57ts4gnA", "Video")</f>
        <v/>
      </c>
      <c r="B218" t="inlineStr">
        <is>
          <t>3:26</t>
        </is>
      </c>
      <c r="C218" t="inlineStr">
        <is>
          <t>you missed out on playing in the state</t>
        </is>
      </c>
      <c r="D218">
        <f>HYPERLINK("https://www.youtube.com/watch?v=ExJ57ts4gnA&amp;t=206s", "Go to time")</f>
        <v/>
      </c>
    </row>
    <row r="219">
      <c r="A219">
        <f>HYPERLINK("https://www.youtube.com/watch?v=n8-_QBV1ijw", "Video")</f>
        <v/>
      </c>
      <c r="B219" t="inlineStr">
        <is>
          <t>4:52</t>
        </is>
      </c>
      <c r="C219" t="inlineStr">
        <is>
          <t>about the other morning am i missing</t>
        </is>
      </c>
      <c r="D219">
        <f>HYPERLINK("https://www.youtube.com/watch?v=n8-_QBV1ijw&amp;t=292s", "Go to time")</f>
        <v/>
      </c>
    </row>
    <row r="220">
      <c r="A220">
        <f>HYPERLINK("https://www.youtube.com/watch?v=bACYcV48-QQ", "Video")</f>
        <v/>
      </c>
      <c r="B220" t="inlineStr">
        <is>
          <t>0:19</t>
        </is>
      </c>
      <c r="C220" t="inlineStr">
        <is>
          <t>out Miss Pearson you must be Harvey</t>
        </is>
      </c>
      <c r="D220">
        <f>HYPERLINK("https://www.youtube.com/watch?v=bACYcV48-QQ&amp;t=19s", "Go to time")</f>
        <v/>
      </c>
    </row>
    <row r="221">
      <c r="A221">
        <f>HYPERLINK("https://www.youtube.com/watch?v=CJtu_4CpRvM", "Video")</f>
        <v/>
      </c>
      <c r="B221" t="inlineStr">
        <is>
          <t>23:07</t>
        </is>
      </c>
      <c r="C221" t="inlineStr">
        <is>
          <t>to lie about it anyway objection Miss</t>
        </is>
      </c>
      <c r="D221">
        <f>HYPERLINK("https://www.youtube.com/watch?v=CJtu_4CpRvM&amp;t=1387s", "Go to time")</f>
        <v/>
      </c>
    </row>
    <row r="222">
      <c r="A222">
        <f>HYPERLINK("https://www.youtube.com/watch?v=Ogi67OEhv9U", "Video")</f>
        <v/>
      </c>
      <c r="B222" t="inlineStr">
        <is>
          <t>1:53</t>
        </is>
      </c>
      <c r="C222" t="inlineStr">
        <is>
          <t>about then i'll get right to it miss</t>
        </is>
      </c>
      <c r="D222">
        <f>HYPERLINK("https://www.youtube.com/watch?v=Ogi67OEhv9U&amp;t=113s", "Go to time")</f>
        <v/>
      </c>
    </row>
    <row r="223">
      <c r="A223">
        <f>HYPERLINK("https://www.youtube.com/watch?v=Bjl_Pp8nS0w", "Video")</f>
        <v/>
      </c>
      <c r="B223" t="inlineStr">
        <is>
          <t>0:00</t>
        </is>
      </c>
      <c r="C223" t="inlineStr">
        <is>
          <t>good morning Miss Paulson spit it out is</t>
        </is>
      </c>
      <c r="D223">
        <f>HYPERLINK("https://www.youtube.com/watch?v=Bjl_Pp8nS0w&amp;t=0s", "Go to time")</f>
        <v/>
      </c>
    </row>
    <row r="224">
      <c r="A224">
        <f>HYPERLINK("https://www.youtube.com/watch?v=PQj1mP43AZ4", "Video")</f>
        <v/>
      </c>
      <c r="B224" t="inlineStr">
        <is>
          <t>3:13</t>
        </is>
      </c>
      <c r="C224" t="inlineStr">
        <is>
          <t>Come on, Miss Cayenne, come out.</t>
        </is>
      </c>
      <c r="D224">
        <f>HYPERLINK("https://www.youtube.com/watch?v=PQj1mP43AZ4&amp;t=193s", "Go to time")</f>
        <v/>
      </c>
    </row>
    <row r="225">
      <c r="A225">
        <f>HYPERLINK("https://www.youtube.com/watch?v=b5FNTCWPwps", "Video")</f>
        <v/>
      </c>
      <c r="B225" t="inlineStr">
        <is>
          <t>2:24</t>
        </is>
      </c>
      <c r="C225" t="inlineStr">
        <is>
          <t>So, you know, for all those
people who miss out</t>
        </is>
      </c>
      <c r="D225">
        <f>HYPERLINK("https://www.youtube.com/watch?v=b5FNTCWPwps&amp;t=144s", "Go to time")</f>
        <v/>
      </c>
    </row>
    <row r="226">
      <c r="A226">
        <f>HYPERLINK("https://www.youtube.com/watch?v=dMNYPMXvpJo", "Video")</f>
        <v/>
      </c>
      <c r="B226" t="inlineStr">
        <is>
          <t>0:42</t>
        </is>
      </c>
      <c r="C226" t="inlineStr">
        <is>
          <t>of that I missed out on a lot of family</t>
        </is>
      </c>
      <c r="D226">
        <f>HYPERLINK("https://www.youtube.com/watch?v=dMNYPMXvpJo&amp;t=42s", "Go to time")</f>
        <v/>
      </c>
    </row>
    <row r="227">
      <c r="A227">
        <f>HYPERLINK("https://www.youtube.com/watch?v=lm4a1wBkAuM", "Video")</f>
        <v/>
      </c>
      <c r="B227" t="inlineStr">
        <is>
          <t>6:02</t>
        </is>
      </c>
      <c r="C227" t="inlineStr">
        <is>
          <t>As Darby just swinging and miss. 
Moxley bails out.</t>
        </is>
      </c>
      <c r="D227">
        <f>HYPERLINK("https://www.youtube.com/watch?v=lm4a1wBkAuM&amp;t=362s", "Go to time")</f>
        <v/>
      </c>
    </row>
    <row r="228">
      <c r="A228">
        <f>HYPERLINK("https://www.youtube.com/watch?v=kIv8dMWNZ8M", "Video")</f>
        <v/>
      </c>
      <c r="B228" t="inlineStr">
        <is>
          <t>5:27</t>
        </is>
      </c>
      <c r="C228" t="inlineStr">
        <is>
          <t>Powerful admission by Swerve Strickland about his 
house being burned down. He said, I said you</t>
        </is>
      </c>
      <c r="D228">
        <f>HYPERLINK("https://www.youtube.com/watch?v=kIv8dMWNZ8M&amp;t=327s", "Go to time")</f>
        <v/>
      </c>
    </row>
    <row r="229">
      <c r="A229">
        <f>HYPERLINK("https://www.youtube.com/watch?v=aFl4F5XmzL4", "Video")</f>
        <v/>
      </c>
      <c r="B229" t="inlineStr">
        <is>
          <t>0:09</t>
        </is>
      </c>
      <c r="C229" t="inlineStr">
        <is>
          <t>So don't say anything
about this being a mission.</t>
        </is>
      </c>
      <c r="D229">
        <f>HYPERLINK("https://www.youtube.com/watch?v=aFl4F5XmzL4&amp;t=9s", "Go to time")</f>
        <v/>
      </c>
    </row>
    <row r="230">
      <c r="A230">
        <f>HYPERLINK("https://www.youtube.com/watch?v=8pTtH-yNWcA", "Video")</f>
        <v/>
      </c>
      <c r="B230" t="inlineStr">
        <is>
          <t>1:00</t>
        </is>
      </c>
      <c r="C230" t="inlineStr">
        <is>
          <t>"Three Billboards Outside
Ebbing, Missouri",</t>
        </is>
      </c>
      <c r="D230">
        <f>HYPERLINK("https://www.youtube.com/watch?v=8pTtH-yNWcA&amp;t=60s", "Go to time")</f>
        <v/>
      </c>
    </row>
    <row r="231">
      <c r="A231">
        <f>HYPERLINK("https://www.youtube.com/watch?v=4XFTNSifivQ", "Video")</f>
        <v/>
      </c>
      <c r="B231" t="inlineStr">
        <is>
          <t>2:03</t>
        </is>
      </c>
      <c r="C231" t="inlineStr">
        <is>
          <t>So what are you going to
miss most about playing</t>
        </is>
      </c>
      <c r="D231">
        <f>HYPERLINK("https://www.youtube.com/watch?v=4XFTNSifivQ&amp;t=123s", "Go to time")</f>
        <v/>
      </c>
    </row>
    <row r="232">
      <c r="A232">
        <f>HYPERLINK("https://www.youtube.com/watch?v=sZNI-DHrQrg", "Video")</f>
        <v/>
      </c>
      <c r="B232" t="inlineStr">
        <is>
          <t>2:54</t>
        </is>
      </c>
      <c r="C232" t="inlineStr">
        <is>
          <t>I won't be missing out on anything.</t>
        </is>
      </c>
      <c r="D232">
        <f>HYPERLINK("https://www.youtube.com/watch?v=sZNI-DHrQrg&amp;t=174s", "Go to time")</f>
        <v/>
      </c>
    </row>
    <row r="233">
      <c r="A233">
        <f>HYPERLINK("https://www.youtube.com/watch?v=FG0XuEaX5wU", "Video")</f>
        <v/>
      </c>
      <c r="B233" t="inlineStr">
        <is>
          <t>4:33</t>
        </is>
      </c>
      <c r="C233" t="inlineStr">
        <is>
          <t>I care about you way too much to let you
miss something this big.</t>
        </is>
      </c>
      <c r="D233">
        <f>HYPERLINK("https://www.youtube.com/watch?v=FG0XuEaX5wU&amp;t=273s", "Go to time")</f>
        <v/>
      </c>
    </row>
    <row r="234">
      <c r="A234">
        <f>HYPERLINK("https://www.youtube.com/watch?v=ktOevGOZtt4", "Video")</f>
        <v/>
      </c>
      <c r="B234" t="inlineStr">
        <is>
          <t>0:54</t>
        </is>
      </c>
      <c r="C234" t="inlineStr">
        <is>
          <t>Uh, you don't have to worry
about me missing the train.</t>
        </is>
      </c>
      <c r="D234">
        <f>HYPERLINK("https://www.youtube.com/watch?v=ktOevGOZtt4&amp;t=54s", "Go to time")</f>
        <v/>
      </c>
    </row>
    <row r="235">
      <c r="A235">
        <f>HYPERLINK("https://www.youtube.com/watch?v=oPWZiC5PcrE", "Video")</f>
        <v/>
      </c>
      <c r="B235" t="inlineStr">
        <is>
          <t>3:30</t>
        </is>
      </c>
      <c r="C235" t="inlineStr">
        <is>
          <t>The love affair of our age and I'm mad about
Miss May.</t>
        </is>
      </c>
      <c r="D235">
        <f>HYPERLINK("https://www.youtube.com/watch?v=oPWZiC5PcrE&amp;t=210s", "Go to time")</f>
        <v/>
      </c>
    </row>
    <row r="236">
      <c r="A236">
        <f>HYPERLINK("https://www.youtube.com/watch?v=oPWZiC5PcrE", "Video")</f>
        <v/>
      </c>
      <c r="B236" t="inlineStr">
        <is>
          <t>3:47</t>
        </is>
      </c>
      <c r="C236" t="inlineStr">
        <is>
          <t>I know it's stupid to be mad about Miss May.</t>
        </is>
      </c>
      <c r="D236">
        <f>HYPERLINK("https://www.youtube.com/watch?v=oPWZiC5PcrE&amp;t=227s", "Go to time")</f>
        <v/>
      </c>
    </row>
    <row r="237">
      <c r="A237">
        <f>HYPERLINK("https://www.youtube.com/watch?v=JlvuMZ-CCo4", "Video")</f>
        <v/>
      </c>
      <c r="B237" t="inlineStr">
        <is>
          <t>0:01</t>
        </is>
      </c>
      <c r="C237" t="inlineStr">
        <is>
          <t>Sorry again about
missing your birthday.</t>
        </is>
      </c>
      <c r="D237">
        <f>HYPERLINK("https://www.youtube.com/watch?v=JlvuMZ-CCo4&amp;t=1s", "Go to time")</f>
        <v/>
      </c>
    </row>
    <row r="238">
      <c r="A238">
        <f>HYPERLINK("https://www.youtube.com/watch?v=gQABlRabQFo", "Video")</f>
        <v/>
      </c>
      <c r="B238" t="inlineStr">
        <is>
          <t>3:03</t>
        </is>
      </c>
      <c r="C238" t="inlineStr">
        <is>
          <t>happened now i missed about there he</t>
        </is>
      </c>
      <c r="D238">
        <f>HYPERLINK("https://www.youtube.com/watch?v=gQABlRabQFo&amp;t=183s", "Go to time")</f>
        <v/>
      </c>
    </row>
    <row r="239">
      <c r="A239">
        <f>HYPERLINK("https://www.youtube.com/watch?v=7MIpiumaynI", "Video")</f>
        <v/>
      </c>
      <c r="B239" t="inlineStr">
        <is>
          <t>1:49</t>
        </is>
      </c>
      <c r="C239" t="inlineStr">
        <is>
          <t>Got three points. All the same whether it's a count out a pinfall or submission.</t>
        </is>
      </c>
      <c r="D239">
        <f>HYPERLINK("https://www.youtube.com/watch?v=7MIpiumaynI&amp;t=109s", "Go to time")</f>
        <v/>
      </c>
    </row>
    <row r="240">
      <c r="A240">
        <f>HYPERLINK("https://www.youtube.com/watch?v=MRTlM-ljKzM", "Video")</f>
        <v/>
      </c>
      <c r="B240" t="inlineStr">
        <is>
          <t>6:13</t>
        </is>
      </c>
      <c r="C240" t="inlineStr">
        <is>
          <t>Whether it's by pinfall, submission or count out the lariat.</t>
        </is>
      </c>
      <c r="D240">
        <f>HYPERLINK("https://www.youtube.com/watch?v=MRTlM-ljKzM&amp;t=373s", "Go to time")</f>
        <v/>
      </c>
    </row>
    <row r="241">
      <c r="A241">
        <f>HYPERLINK("https://www.youtube.com/watch?v=skprvknQE8o", "Video")</f>
        <v/>
      </c>
      <c r="B241" t="inlineStr">
        <is>
          <t>3:36</t>
        </is>
      </c>
      <c r="C241" t="inlineStr">
        <is>
          <t>about missing an opportunity behind</t>
        </is>
      </c>
      <c r="D241">
        <f>HYPERLINK("https://www.youtube.com/watch?v=skprvknQE8o&amp;t=216s", "Go to time")</f>
        <v/>
      </c>
    </row>
    <row r="242">
      <c r="A242">
        <f>HYPERLINK("https://www.youtube.com/watch?v=ODokVH5nOHk", "Video")</f>
        <v/>
      </c>
      <c r="B242" t="inlineStr">
        <is>
          <t>1:25</t>
        </is>
      </c>
      <c r="C242" t="inlineStr">
        <is>
          <t>He missed out on that number one spot.</t>
        </is>
      </c>
      <c r="D242">
        <f>HYPERLINK("https://www.youtube.com/watch?v=ODokVH5nOHk&amp;t=85s", "Go to time")</f>
        <v/>
      </c>
    </row>
    <row r="243">
      <c r="A243">
        <f>HYPERLINK("https://www.youtube.com/watch?v=MRe60h4zuDs", "Video")</f>
        <v/>
      </c>
      <c r="B243" t="inlineStr">
        <is>
          <t>2:48</t>
        </is>
      </c>
      <c r="C243" t="inlineStr">
        <is>
          <t>About Missy?</t>
        </is>
      </c>
      <c r="D243">
        <f>HYPERLINK("https://www.youtube.com/watch?v=MRe60h4zuDs&amp;t=168s", "Go to time")</f>
        <v/>
      </c>
    </row>
    <row r="244">
      <c r="A244">
        <f>HYPERLINK("https://www.youtube.com/watch?v=9mM9-vEQEAk", "Video")</f>
        <v/>
      </c>
      <c r="B244" t="inlineStr">
        <is>
          <t>1:02</t>
        </is>
      </c>
      <c r="C244" t="inlineStr">
        <is>
          <t>I see what I missed out on.</t>
        </is>
      </c>
      <c r="D244">
        <f>HYPERLINK("https://www.youtube.com/watch?v=9mM9-vEQEAk&amp;t=62s", "Go to time")</f>
        <v/>
      </c>
    </row>
    <row r="245">
      <c r="A245">
        <f>HYPERLINK("https://www.youtube.com/watch?v=N6GDWcWqY5E", "Video")</f>
        <v/>
      </c>
      <c r="B245" t="inlineStr">
        <is>
          <t>1:59</t>
        </is>
      </c>
      <c r="C245" t="inlineStr">
        <is>
          <t>by knockout or submission pretty simple</t>
        </is>
      </c>
      <c r="D245">
        <f>HYPERLINK("https://www.youtube.com/watch?v=N6GDWcWqY5E&amp;t=119s", "Go to time")</f>
        <v/>
      </c>
    </row>
    <row r="246">
      <c r="A246">
        <f>HYPERLINK("https://www.youtube.com/watch?v=JMF8FezBqB0", "Video")</f>
        <v/>
      </c>
      <c r="B246" t="inlineStr">
        <is>
          <t>2:11</t>
        </is>
      </c>
      <c r="C246" t="inlineStr">
        <is>
          <t>You went inside me
without my permission.</t>
        </is>
      </c>
      <c r="D246">
        <f>HYPERLINK("https://www.youtube.com/watch?v=JMF8FezBqB0&amp;t=131s", "Go to time")</f>
        <v/>
      </c>
    </row>
    <row r="247">
      <c r="A247">
        <f>HYPERLINK("https://www.youtube.com/watch?v=2HkEiD9kUlk", "Video")</f>
        <v/>
      </c>
      <c r="B247" t="inlineStr">
        <is>
          <t>0:50</t>
        </is>
      </c>
      <c r="C247" t="inlineStr">
        <is>
          <t>I miss hanging out with you well we we</t>
        </is>
      </c>
      <c r="D247">
        <f>HYPERLINK("https://www.youtube.com/watch?v=2HkEiD9kUlk&amp;t=50s", "Go to time")</f>
        <v/>
      </c>
    </row>
    <row r="248">
      <c r="A248">
        <f>HYPERLINK("https://www.youtube.com/watch?v=2HkEiD9kUlk", "Video")</f>
        <v/>
      </c>
      <c r="B248" t="inlineStr">
        <is>
          <t>1:13</t>
        </is>
      </c>
      <c r="C248" t="inlineStr">
        <is>
          <t>miss hanging out just just us you</t>
        </is>
      </c>
      <c r="D248">
        <f>HYPERLINK("https://www.youtube.com/watch?v=2HkEiD9kUlk&amp;t=73s", "Go to time")</f>
        <v/>
      </c>
    </row>
    <row r="249">
      <c r="A249">
        <f>HYPERLINK("https://www.youtube.com/watch?v=xCDBrKFqII8", "Video")</f>
        <v/>
      </c>
      <c r="B249" t="inlineStr">
        <is>
          <t>2:18</t>
        </is>
      </c>
      <c r="C249" t="inlineStr">
        <is>
          <t>you should reach out i just really miss</t>
        </is>
      </c>
      <c r="D249">
        <f>HYPERLINK("https://www.youtube.com/watch?v=xCDBrKFqII8&amp;t=138s", "Go to time")</f>
        <v/>
      </c>
    </row>
    <row r="250">
      <c r="A250">
        <f>HYPERLINK("https://www.youtube.com/watch?v=VAxVX4xMw5Q", "Video")</f>
        <v/>
      </c>
      <c r="B250" t="inlineStr">
        <is>
          <t>0:22</t>
        </is>
      </c>
      <c r="C250" t="inlineStr">
        <is>
          <t>- I'm sorry, miss--we running
out of a lot of stuff.</t>
        </is>
      </c>
      <c r="D250">
        <f>HYPERLINK("https://www.youtube.com/watch?v=VAxVX4xMw5Q&amp;t=22s", "Go to time")</f>
        <v/>
      </c>
    </row>
    <row r="251">
      <c r="A251">
        <f>HYPERLINK("https://www.youtube.com/watch?v=poE7MUy5rzo", "Video")</f>
        <v/>
      </c>
      <c r="B251" t="inlineStr">
        <is>
          <t>4:35</t>
        </is>
      </c>
      <c r="C251" t="inlineStr">
        <is>
          <t>TO MISS YOU HELPING ME OUT
WITH MONEY.</t>
        </is>
      </c>
      <c r="D251">
        <f>HYPERLINK("https://www.youtube.com/watch?v=poE7MUy5rzo&amp;t=275s", "Go to time")</f>
        <v/>
      </c>
    </row>
    <row r="252">
      <c r="A252">
        <f>HYPERLINK("https://www.youtube.com/watch?v=tJP71RRJvG4", "Video")</f>
        <v/>
      </c>
      <c r="B252" t="inlineStr">
        <is>
          <t>0:28</t>
        </is>
      </c>
      <c r="C252" t="inlineStr">
        <is>
          <t>mom I see what I missed out on I see</t>
        </is>
      </c>
      <c r="D252">
        <f>HYPERLINK("https://www.youtube.com/watch?v=tJP71RRJvG4&amp;t=28s", "Go to time")</f>
        <v/>
      </c>
    </row>
    <row r="253">
      <c r="A253">
        <f>HYPERLINK("https://www.youtube.com/watch?v=sJVj1GwBVqI", "Video")</f>
        <v/>
      </c>
      <c r="B253" t="inlineStr">
        <is>
          <t>1:17</t>
        </is>
      </c>
      <c r="C253" t="inlineStr">
        <is>
          <t>Nicely done. Cassidy vaults out swinging a miss 
and DDT.</t>
        </is>
      </c>
      <c r="D253">
        <f>HYPERLINK("https://www.youtube.com/watch?v=sJVj1GwBVqI&amp;t=77s", "Go to time")</f>
        <v/>
      </c>
    </row>
    <row r="254">
      <c r="A254">
        <f>HYPERLINK("https://www.youtube.com/watch?v=jb-x4ZgmskM", "Video")</f>
        <v/>
      </c>
      <c r="B254" t="inlineStr">
        <is>
          <t>2:33</t>
        </is>
      </c>
      <c r="C254" t="inlineStr">
        <is>
          <t>And I was missing out on all this other stuff
too.</t>
        </is>
      </c>
      <c r="D254">
        <f>HYPERLINK("https://www.youtube.com/watch?v=jb-x4ZgmskM&amp;t=153s", "Go to time")</f>
        <v/>
      </c>
    </row>
    <row r="255">
      <c r="A255">
        <f>HYPERLINK("https://www.youtube.com/watch?v=BjNHr-CDEHI", "Video")</f>
        <v/>
      </c>
      <c r="B255" t="inlineStr">
        <is>
          <t>9:25</t>
        </is>
      </c>
      <c r="C255" t="inlineStr">
        <is>
          <t>billboards outside Epping Missouri you</t>
        </is>
      </c>
      <c r="D255">
        <f>HYPERLINK("https://www.youtube.com/watch?v=BjNHr-CDEHI&amp;t=565s", "Go to time")</f>
        <v/>
      </c>
    </row>
    <row r="256">
      <c r="A256">
        <f>HYPERLINK("https://www.youtube.com/watch?v=BjNHr-CDEHI", "Video")</f>
        <v/>
      </c>
      <c r="B256" t="inlineStr">
        <is>
          <t>9:39</t>
        </is>
      </c>
      <c r="C256" t="inlineStr">
        <is>
          <t>billboards outside Debbie Missouri for</t>
        </is>
      </c>
      <c r="D256">
        <f>HYPERLINK("https://www.youtube.com/watch?v=BjNHr-CDEHI&amp;t=579s", "Go to time")</f>
        <v/>
      </c>
    </row>
    <row r="257">
      <c r="A257">
        <f>HYPERLINK("https://www.youtube.com/watch?v=BjNHr-CDEHI", "Video")</f>
        <v/>
      </c>
      <c r="B257" t="inlineStr">
        <is>
          <t>10:03</t>
        </is>
      </c>
      <c r="C257" t="inlineStr">
        <is>
          <t>outside Eddy Missouri Margot Robbie I</t>
        </is>
      </c>
      <c r="D257">
        <f>HYPERLINK("https://www.youtube.com/watch?v=BjNHr-CDEHI&amp;t=603s", "Go to time")</f>
        <v/>
      </c>
    </row>
    <row r="258">
      <c r="A258">
        <f>HYPERLINK("https://www.youtube.com/watch?v=BjNHr-CDEHI", "Video")</f>
        <v/>
      </c>
      <c r="B258" t="inlineStr">
        <is>
          <t>11:10</t>
        </is>
      </c>
      <c r="C258" t="inlineStr">
        <is>
          <t>outside of a Missouri remember to watch</t>
        </is>
      </c>
      <c r="D258">
        <f>HYPERLINK("https://www.youtube.com/watch?v=BjNHr-CDEHI&amp;t=670s", "Go to time")</f>
        <v/>
      </c>
    </row>
    <row r="259">
      <c r="A259">
        <f>HYPERLINK("https://www.youtube.com/watch?v=HWCETxTxM4s", "Video")</f>
        <v/>
      </c>
      <c r="B259" t="inlineStr">
        <is>
          <t>1:29</t>
        </is>
      </c>
      <c r="C259" t="inlineStr">
        <is>
          <t>I just feel bad that he's missing out.</t>
        </is>
      </c>
      <c r="D259">
        <f>HYPERLINK("https://www.youtube.com/watch?v=HWCETxTxM4s&amp;t=89s", "Go to time")</f>
        <v/>
      </c>
    </row>
    <row r="260">
      <c r="A260">
        <f>HYPERLINK("https://www.youtube.com/watch?v=ymAUTsaoGzU", "Video")</f>
        <v/>
      </c>
      <c r="B260" t="inlineStr">
        <is>
          <t>0:43</t>
        </is>
      </c>
      <c r="C260" t="inlineStr">
        <is>
          <t>permission to be excited about things to</t>
        </is>
      </c>
      <c r="D260">
        <f>HYPERLINK("https://www.youtube.com/watch?v=ymAUTsaoGzU&amp;t=43s", "Go to time")</f>
        <v/>
      </c>
    </row>
    <row r="261">
      <c r="A261">
        <f>HYPERLINK("https://www.youtube.com/watch?v=OaXvEd5uu2w", "Video")</f>
        <v/>
      </c>
      <c r="B261" t="inlineStr">
        <is>
          <t>11:46</t>
        </is>
      </c>
      <c r="C261" t="inlineStr">
        <is>
          <t>you're missing out on the
ability to live a life fully.</t>
        </is>
      </c>
      <c r="D261">
        <f>HYPERLINK("https://www.youtube.com/watch?v=OaXvEd5uu2w&amp;t=706s", "Go to time")</f>
        <v/>
      </c>
    </row>
    <row r="262">
      <c r="A262">
        <f>HYPERLINK("https://www.youtube.com/watch?v=vOmJNIdKd4Q", "Video")</f>
        <v/>
      </c>
      <c r="B262" t="inlineStr">
        <is>
          <t>0:34</t>
        </is>
      </c>
      <c r="C262" t="inlineStr">
        <is>
          <t>and without missing a beat
says, "Purple hat."</t>
        </is>
      </c>
      <c r="D262">
        <f>HYPERLINK("https://www.youtube.com/watch?v=vOmJNIdKd4Q&amp;t=34s", "Go to time")</f>
        <v/>
      </c>
    </row>
    <row r="263">
      <c r="A263">
        <f>HYPERLINK("https://www.youtube.com/watch?v=yCKMC3AXJwc", "Video")</f>
        <v/>
      </c>
      <c r="B263" t="inlineStr">
        <is>
          <t>0:08</t>
        </is>
      </c>
      <c r="C263" t="inlineStr">
        <is>
          <t>and barely missed
the Wipeout Zone.</t>
        </is>
      </c>
      <c r="D263">
        <f>HYPERLINK("https://www.youtube.com/watch?v=yCKMC3AXJwc&amp;t=8s", "Go to time")</f>
        <v/>
      </c>
    </row>
    <row r="264">
      <c r="A264">
        <f>HYPERLINK("https://www.youtube.com/watch?v=MTSA9HQ4PJ4", "Video")</f>
        <v/>
      </c>
      <c r="B264" t="inlineStr">
        <is>
          <t>1:35</t>
        </is>
      </c>
      <c r="C264" t="inlineStr">
        <is>
          <t>Miss Dunphy, what
exactly are you worried about?</t>
        </is>
      </c>
      <c r="D264">
        <f>HYPERLINK("https://www.youtube.com/watch?v=MTSA9HQ4PJ4&amp;t=95s", "Go to time")</f>
        <v/>
      </c>
    </row>
    <row r="265">
      <c r="A265">
        <f>HYPERLINK("https://www.youtube.com/watch?v=GjUFQan7zx8", "Video")</f>
        <v/>
      </c>
      <c r="B265" t="inlineStr">
        <is>
          <t>1:50</t>
        </is>
      </c>
      <c r="C265" t="inlineStr">
        <is>
          <t>You're always talking about how you miss working at the salon.</t>
        </is>
      </c>
      <c r="D265">
        <f>HYPERLINK("https://www.youtube.com/watch?v=GjUFQan7zx8&amp;t=110s", "Go to time")</f>
        <v/>
      </c>
    </row>
    <row r="266">
      <c r="A266">
        <f>HYPERLINK("https://www.youtube.com/watch?v=06V6W6VLXlk", "Video")</f>
        <v/>
      </c>
      <c r="B266" t="inlineStr">
        <is>
          <t>2:35</t>
        </is>
      </c>
      <c r="C266" t="inlineStr">
        <is>
          <t>No, it's about a human who finds missing</t>
        </is>
      </c>
      <c r="D266">
        <f>HYPERLINK("https://www.youtube.com/watch?v=06V6W6VLXlk&amp;t=155s", "Go to time")</f>
        <v/>
      </c>
    </row>
    <row r="267">
      <c r="A267">
        <f>HYPERLINK("https://www.youtube.com/watch?v=sfvU9orZonM", "Video")</f>
        <v/>
      </c>
      <c r="B267" t="inlineStr">
        <is>
          <t>3:59</t>
        </is>
      </c>
      <c r="C267" t="inlineStr">
        <is>
          <t>Hi, miss Dunphy, help me
out.</t>
        </is>
      </c>
      <c r="D267">
        <f>HYPERLINK("https://www.youtube.com/watch?v=sfvU9orZonM&amp;t=239s", "Go to time")</f>
        <v/>
      </c>
    </row>
    <row r="268">
      <c r="A268">
        <f>HYPERLINK("https://www.youtube.com/watch?v=IgabVFDyUAE", "Video")</f>
        <v/>
      </c>
      <c r="B268" t="inlineStr">
        <is>
          <t>0:32</t>
        </is>
      </c>
      <c r="C268" t="inlineStr">
        <is>
          <t>Even I heard about that
college-admissions scandal.</t>
        </is>
      </c>
      <c r="D268">
        <f>HYPERLINK("https://www.youtube.com/watch?v=IgabVFDyUAE&amp;t=32s", "Go to time")</f>
        <v/>
      </c>
    </row>
    <row r="269">
      <c r="A269">
        <f>HYPERLINK("https://www.youtube.com/watch?v=I-Oi-71yVjc", "Video")</f>
        <v/>
      </c>
      <c r="B269" t="inlineStr">
        <is>
          <t>1:42</t>
        </is>
      </c>
      <c r="C269" t="inlineStr">
        <is>
          <t>and i guess you missed out on some bonus</t>
        </is>
      </c>
      <c r="D269">
        <f>HYPERLINK("https://www.youtube.com/watch?v=I-Oi-71yVjc&amp;t=102s", "Go to time")</f>
        <v/>
      </c>
    </row>
    <row r="270">
      <c r="A270">
        <f>HYPERLINK("https://www.youtube.com/watch?v=FUA3LLu57yE", "Video")</f>
        <v/>
      </c>
      <c r="B270" t="inlineStr">
        <is>
          <t>0:50</t>
        </is>
      </c>
      <c r="C270" t="inlineStr">
        <is>
          <t>you seem upset about thing I missed a</t>
        </is>
      </c>
      <c r="D270">
        <f>HYPERLINK("https://www.youtube.com/watch?v=FUA3LLu57yE&amp;t=50s", "Go to time")</f>
        <v/>
      </c>
    </row>
    <row r="271">
      <c r="A271">
        <f>HYPERLINK("https://www.youtube.com/watch?v=kvrDKlV2Kw0", "Video")</f>
        <v/>
      </c>
      <c r="B271" t="inlineStr">
        <is>
          <t>0:41</t>
        </is>
      </c>
      <c r="C271" t="inlineStr">
        <is>
          <t>out my mother must have gotten a Miss</t>
        </is>
      </c>
      <c r="D271">
        <f>HYPERLINK("https://www.youtube.com/watch?v=kvrDKlV2Kw0&amp;t=41s", "Go to time")</f>
        <v/>
      </c>
    </row>
    <row r="272">
      <c r="A272">
        <f>HYPERLINK("https://www.youtube.com/watch?v=fzF0aYd4KOY", "Video")</f>
        <v/>
      </c>
      <c r="B272" t="inlineStr">
        <is>
          <t>0:22</t>
        </is>
      </c>
      <c r="C272" t="inlineStr">
        <is>
          <t>about Missy. Uh.</t>
        </is>
      </c>
      <c r="D272">
        <f>HYPERLINK("https://www.youtube.com/watch?v=fzF0aYd4KOY&amp;t=22s", "Go to time")</f>
        <v/>
      </c>
    </row>
    <row r="273">
      <c r="A273">
        <f>HYPERLINK("https://www.youtube.com/watch?v=zihlv2nHEAw", "Video")</f>
        <v/>
      </c>
      <c r="B273" t="inlineStr">
        <is>
          <t>20:23</t>
        </is>
      </c>
      <c r="C273" t="inlineStr">
        <is>
          <t>because fossil fuel executives lied to us
about what their emissions were doing,</t>
        </is>
      </c>
      <c r="D273">
        <f>HYPERLINK("https://www.youtube.com/watch?v=zihlv2nHEAw&amp;t=1223s", "Go to time")</f>
        <v/>
      </c>
    </row>
    <row r="274">
      <c r="A274">
        <f>HYPERLINK("https://www.youtube.com/watch?v=Hfejyq5nrvE", "Video")</f>
        <v/>
      </c>
      <c r="B274" t="inlineStr">
        <is>
          <t>0:30</t>
        </is>
      </c>
      <c r="C274" t="inlineStr">
        <is>
          <t>often miss out on accounting
for the most critical barrier</t>
        </is>
      </c>
      <c r="D274">
        <f>HYPERLINK("https://www.youtube.com/watch?v=Hfejyq5nrvE&amp;t=30s", "Go to time")</f>
        <v/>
      </c>
    </row>
    <row r="275">
      <c r="A275">
        <f>HYPERLINK("https://www.youtube.com/watch?v=LsAN-TEJfN0", "Video")</f>
        <v/>
      </c>
      <c r="B275" t="inlineStr">
        <is>
          <t>12:16</t>
        </is>
      </c>
      <c r="C275" t="inlineStr">
        <is>
          <t>I'm the child of a missionary,
I don't even think about these things.</t>
        </is>
      </c>
      <c r="D275">
        <f>HYPERLINK("https://www.youtube.com/watch?v=LsAN-TEJfN0&amp;t=736s", "Go to time")</f>
        <v/>
      </c>
    </row>
    <row r="276">
      <c r="A276">
        <f>HYPERLINK("https://www.youtube.com/watch?v=lDB_1iyJ1iQ", "Video")</f>
        <v/>
      </c>
      <c r="B276" t="inlineStr">
        <is>
          <t>7:29</t>
        </is>
      </c>
      <c r="C276" t="inlineStr">
        <is>
          <t>if you don't know somebody,
is a bad move without permission.</t>
        </is>
      </c>
      <c r="D276">
        <f>HYPERLINK("https://www.youtube.com/watch?v=lDB_1iyJ1iQ&amp;t=449s", "Go to time")</f>
        <v/>
      </c>
    </row>
    <row r="277">
      <c r="A277">
        <f>HYPERLINK("https://www.youtube.com/watch?v=lDB_1iyJ1iQ", "Video")</f>
        <v/>
      </c>
      <c r="B277" t="inlineStr">
        <is>
          <t>7:34</t>
        </is>
      </c>
      <c r="C277" t="inlineStr">
        <is>
          <t>Do not touch anyone's toys
without permission.</t>
        </is>
      </c>
      <c r="D277">
        <f>HYPERLINK("https://www.youtube.com/watch?v=lDB_1iyJ1iQ&amp;t=454s", "Go to time")</f>
        <v/>
      </c>
    </row>
    <row r="278">
      <c r="A278">
        <f>HYPERLINK("https://www.youtube.com/watch?v=XY_lzonfE3I", "Video")</f>
        <v/>
      </c>
      <c r="B278" t="inlineStr">
        <is>
          <t>10:48</t>
        </is>
      </c>
      <c r="C278" t="inlineStr">
        <is>
          <t>That adds up to about five percent
of US annual emissions.</t>
        </is>
      </c>
      <c r="D278">
        <f>HYPERLINK("https://www.youtube.com/watch?v=XY_lzonfE3I&amp;t=648s", "Go to time")</f>
        <v/>
      </c>
    </row>
    <row r="279">
      <c r="A279">
        <f>HYPERLINK("https://www.youtube.com/watch?v=55yGmKc6WfE", "Video")</f>
        <v/>
      </c>
      <c r="B279" t="inlineStr">
        <is>
          <t>4:48</t>
        </is>
      </c>
      <c r="C279" t="inlineStr">
        <is>
          <t>But I thought about also
that black photographers were missing</t>
        </is>
      </c>
      <c r="D279">
        <f>HYPERLINK("https://www.youtube.com/watch?v=55yGmKc6WfE&amp;t=288s", "Go to time")</f>
        <v/>
      </c>
    </row>
    <row r="280">
      <c r="A280">
        <f>HYPERLINK("https://www.youtube.com/watch?v=KIh2-S2jXls", "Video")</f>
        <v/>
      </c>
      <c r="B280" t="inlineStr">
        <is>
          <t>7:24</t>
        </is>
      </c>
      <c r="C280" t="inlineStr">
        <is>
          <t>about some of the possible missteps
in terms of reporting,</t>
        </is>
      </c>
      <c r="D280">
        <f>HYPERLINK("https://www.youtube.com/watch?v=KIh2-S2jXls&amp;t=444s", "Go to time")</f>
        <v/>
      </c>
    </row>
    <row r="281">
      <c r="A281">
        <f>HYPERLINK("https://www.youtube.com/watch?v=KIh2-S2jXls", "Video")</f>
        <v/>
      </c>
      <c r="B281" t="inlineStr">
        <is>
          <t>17:48</t>
        </is>
      </c>
      <c r="C281" t="inlineStr">
        <is>
          <t>when you think about the missteps
from China's perspective,</t>
        </is>
      </c>
      <c r="D281">
        <f>HYPERLINK("https://www.youtube.com/watch?v=KIh2-S2jXls&amp;t=1068s", "Go to time")</f>
        <v/>
      </c>
    </row>
    <row r="282">
      <c r="A282">
        <f>HYPERLINK("https://www.youtube.com/watch?v=aUFp8HVxx7I", "Video")</f>
        <v/>
      </c>
      <c r="B282" t="inlineStr">
        <is>
          <t>0:22</t>
        </is>
      </c>
      <c r="C282" t="inlineStr">
        <is>
          <t>or just all too aware
of the things you're missing out on.</t>
        </is>
      </c>
      <c r="D282">
        <f>HYPERLINK("https://www.youtube.com/watch?v=aUFp8HVxx7I&amp;t=22s", "Go to time")</f>
        <v/>
      </c>
    </row>
    <row r="283">
      <c r="A283">
        <f>HYPERLINK("https://www.youtube.com/watch?v=tB5J9qgM2zI", "Video")</f>
        <v/>
      </c>
      <c r="B283" t="inlineStr">
        <is>
          <t>2:45</t>
        </is>
      </c>
      <c r="C283" t="inlineStr">
        <is>
          <t>We tune out, missing
the information feedback offers.</t>
        </is>
      </c>
      <c r="D283">
        <f>HYPERLINK("https://www.youtube.com/watch?v=tB5J9qgM2zI&amp;t=165s", "Go to time")</f>
        <v/>
      </c>
    </row>
    <row r="284">
      <c r="A284">
        <f>HYPERLINK("https://www.youtube.com/watch?v=tB5J9qgM2zI", "Video")</f>
        <v/>
      </c>
      <c r="B284" t="inlineStr">
        <is>
          <t>8:50</t>
        </is>
      </c>
      <c r="C284" t="inlineStr">
        <is>
          <t>we're probably missing just a lot
of the information that is out there.</t>
        </is>
      </c>
      <c r="D284">
        <f>HYPERLINK("https://www.youtube.com/watch?v=tB5J9qgM2zI&amp;t=530s", "Go to time")</f>
        <v/>
      </c>
    </row>
    <row r="285">
      <c r="A285">
        <f>HYPERLINK("https://www.youtube.com/watch?v=Cvl2tHwuvzk", "Video")</f>
        <v/>
      </c>
      <c r="B285" t="inlineStr">
        <is>
          <t>7:32</t>
        </is>
      </c>
      <c r="C285" t="inlineStr">
        <is>
          <t>was very clear about his
water rescue mission:</t>
        </is>
      </c>
      <c r="D285">
        <f>HYPERLINK("https://www.youtube.com/watch?v=Cvl2tHwuvzk&amp;t=452s", "Go to time")</f>
        <v/>
      </c>
    </row>
    <row r="286">
      <c r="A286">
        <f>HYPERLINK("https://www.youtube.com/watch?v=rHUJAlMa7qI", "Video")</f>
        <v/>
      </c>
      <c r="B286" t="inlineStr">
        <is>
          <t>0:58</t>
        </is>
      </c>
      <c r="C286" t="inlineStr">
        <is>
          <t>Without transmission,
we have no transition.</t>
        </is>
      </c>
      <c r="D286">
        <f>HYPERLINK("https://www.youtube.com/watch?v=rHUJAlMa7qI&amp;t=58s", "Go to time")</f>
        <v/>
      </c>
    </row>
    <row r="287">
      <c r="A287">
        <f>HYPERLINK("https://www.youtube.com/watch?v=rHUJAlMa7qI", "Video")</f>
        <v/>
      </c>
      <c r="B287" t="inlineStr">
        <is>
          <t>9:27</t>
        </is>
      </c>
      <c r="C287" t="inlineStr">
        <is>
          <t>without grid reliability
or transmission congestion constraints.</t>
        </is>
      </c>
      <c r="D287">
        <f>HYPERLINK("https://www.youtube.com/watch?v=rHUJAlMa7qI&amp;t=567s", "Go to time")</f>
        <v/>
      </c>
    </row>
    <row r="288">
      <c r="A288">
        <f>HYPERLINK("https://www.youtube.com/watch?v=VP_fpvI3Y1k", "Video")</f>
        <v/>
      </c>
      <c r="B288" t="inlineStr">
        <is>
          <t>20:41</t>
        </is>
      </c>
      <c r="C288" t="inlineStr">
        <is>
          <t>out of mozambique those are emissions</t>
        </is>
      </c>
      <c r="D288">
        <f>HYPERLINK("https://www.youtube.com/watch?v=VP_fpvI3Y1k&amp;t=1241s", "Go to time")</f>
        <v/>
      </c>
    </row>
    <row r="289">
      <c r="A289">
        <f>HYPERLINK("https://www.youtube.com/watch?v=hv88_R-XDDw", "Video")</f>
        <v/>
      </c>
      <c r="B289" t="inlineStr">
        <is>
          <t>13:41</t>
        </is>
      </c>
      <c r="C289" t="inlineStr">
        <is>
          <t>people are no longer dismissing it out</t>
        </is>
      </c>
      <c r="D289">
        <f>HYPERLINK("https://www.youtube.com/watch?v=hv88_R-XDDw&amp;t=821s", "Go to time")</f>
        <v/>
      </c>
    </row>
    <row r="290">
      <c r="A290">
        <f>HYPERLINK("https://www.youtube.com/watch?v=MyD0m7JXgjA", "Video")</f>
        <v/>
      </c>
      <c r="B290" t="inlineStr">
        <is>
          <t>6:40</t>
        </is>
      </c>
      <c r="C290" t="inlineStr">
        <is>
          <t>And if we're writing about our trauma
to prove to an admissions officer</t>
        </is>
      </c>
      <c r="D290">
        <f>HYPERLINK("https://www.youtube.com/watch?v=MyD0m7JXgjA&amp;t=400s", "Go to time")</f>
        <v/>
      </c>
    </row>
    <row r="291">
      <c r="A291">
        <f>HYPERLINK("https://www.youtube.com/watch?v=MyD0m7JXgjA", "Video")</f>
        <v/>
      </c>
      <c r="B291" t="inlineStr">
        <is>
          <t>8:40</t>
        </is>
      </c>
      <c r="C291" t="inlineStr">
        <is>
          <t>and many admissions experts
have actually come out</t>
        </is>
      </c>
      <c r="D291">
        <f>HYPERLINK("https://www.youtube.com/watch?v=MyD0m7JXgjA&amp;t=520s", "Go to time")</f>
        <v/>
      </c>
    </row>
    <row r="292">
      <c r="A292">
        <f>HYPERLINK("https://www.youtube.com/watch?v=MyD0m7JXgjA", "Video")</f>
        <v/>
      </c>
      <c r="B292" t="inlineStr">
        <is>
          <t>10:14</t>
        </is>
      </c>
      <c r="C292" t="inlineStr">
        <is>
          <t>First, they can be more transparent
about their admissions guidelines.</t>
        </is>
      </c>
      <c r="D292">
        <f>HYPERLINK("https://www.youtube.com/watch?v=MyD0m7JXgjA&amp;t=614s", "Go to time")</f>
        <v/>
      </c>
    </row>
    <row r="293">
      <c r="A293">
        <f>HYPERLINK("https://www.youtube.com/watch?v=Lv-TjM4YVzE", "Video")</f>
        <v/>
      </c>
      <c r="B293" t="inlineStr">
        <is>
          <t>4:31</t>
        </is>
      </c>
      <c r="C293" t="inlineStr">
        <is>
          <t>And that's the mission
I want to tell you about today.</t>
        </is>
      </c>
      <c r="D293">
        <f>HYPERLINK("https://www.youtube.com/watch?v=Lv-TjM4YVzE&amp;t=271s", "Go to time")</f>
        <v/>
      </c>
    </row>
    <row r="294">
      <c r="A294">
        <f>HYPERLINK("https://www.youtube.com/watch?v=24wBKuU2rfE", "Video")</f>
        <v/>
      </c>
      <c r="B294" t="inlineStr">
        <is>
          <t>1:51</t>
        </is>
      </c>
      <c r="C294" t="inlineStr">
        <is>
          <t>constitutes about 28 percent
of total emissions of carbon dioxide,</t>
        </is>
      </c>
      <c r="D294">
        <f>HYPERLINK("https://www.youtube.com/watch?v=24wBKuU2rfE&amp;t=111s", "Go to time")</f>
        <v/>
      </c>
    </row>
    <row r="295">
      <c r="A295">
        <f>HYPERLINK("https://www.youtube.com/watch?v=24wBKuU2rfE", "Video")</f>
        <v/>
      </c>
      <c r="B295" t="inlineStr">
        <is>
          <t>4:17</t>
        </is>
      </c>
      <c r="C295" t="inlineStr">
        <is>
          <t>they currently equate to about 30 percent
of total annual carbon dioxide emissions</t>
        </is>
      </c>
      <c r="D295">
        <f>HYPERLINK("https://www.youtube.com/watch?v=24wBKuU2rfE&amp;t=257s", "Go to time")</f>
        <v/>
      </c>
    </row>
    <row r="296">
      <c r="A296">
        <f>HYPERLINK("https://www.youtube.com/watch?v=73rUjrow5pI", "Video")</f>
        <v/>
      </c>
      <c r="B296" t="inlineStr">
        <is>
          <t>11:51</t>
        </is>
      </c>
      <c r="C296" t="inlineStr">
        <is>
          <t>We often tell people about that mission,</t>
        </is>
      </c>
      <c r="D296">
        <f>HYPERLINK("https://www.youtube.com/watch?v=73rUjrow5pI&amp;t=711s", "Go to time")</f>
        <v/>
      </c>
    </row>
    <row r="297">
      <c r="A297">
        <f>HYPERLINK("https://www.youtube.com/watch?v=e9hocuNjMqU", "Video")</f>
        <v/>
      </c>
      <c r="B297" t="inlineStr">
        <is>
          <t>4:06</t>
        </is>
      </c>
      <c r="C297" t="inlineStr">
        <is>
          <t>and about half of the reduction
in global emissions that we need to see</t>
        </is>
      </c>
      <c r="D297">
        <f>HYPERLINK("https://www.youtube.com/watch?v=e9hocuNjMqU&amp;t=246s", "Go to time")</f>
        <v/>
      </c>
    </row>
    <row r="298">
      <c r="A298">
        <f>HYPERLINK("https://www.youtube.com/watch?v=LHmz_s981-g", "Video")</f>
        <v/>
      </c>
      <c r="B298" t="inlineStr">
        <is>
          <t>5:38</t>
        </is>
      </c>
      <c r="C298" t="inlineStr">
        <is>
          <t>Miss one Friday, and you would hear
about the poet who killed it.</t>
        </is>
      </c>
      <c r="D298">
        <f>HYPERLINK("https://www.youtube.com/watch?v=LHmz_s981-g&amp;t=338s", "Go to time")</f>
        <v/>
      </c>
    </row>
    <row r="299">
      <c r="A299">
        <f>HYPERLINK("https://www.youtube.com/watch?v=Ubbmje44gLg", "Video")</f>
        <v/>
      </c>
      <c r="B299" t="inlineStr">
        <is>
          <t>7:04</t>
        </is>
      </c>
      <c r="C299" t="inlineStr">
        <is>
          <t>They cry because they regret
missing out on their children's lives.</t>
        </is>
      </c>
      <c r="D299">
        <f>HYPERLINK("https://www.youtube.com/watch?v=Ubbmje44gLg&amp;t=424s", "Go to time")</f>
        <v/>
      </c>
    </row>
    <row r="300">
      <c r="A300">
        <f>HYPERLINK("https://www.youtube.com/watch?v=oQ1FDFMdYjM", "Video")</f>
        <v/>
      </c>
      <c r="B300" t="inlineStr">
        <is>
          <t>11:58</t>
        </is>
      </c>
      <c r="C300" t="inlineStr">
        <is>
          <t>missing out on high-carb meals,</t>
        </is>
      </c>
      <c r="D300">
        <f>HYPERLINK("https://www.youtube.com/watch?v=oQ1FDFMdYjM&amp;t=718s", "Go to time")</f>
        <v/>
      </c>
    </row>
    <row r="301">
      <c r="A301">
        <f>HYPERLINK("https://www.youtube.com/watch?v=Cz9w0sx-_rs", "Video")</f>
        <v/>
      </c>
      <c r="B301" t="inlineStr">
        <is>
          <t>0:11</t>
        </is>
      </c>
      <c r="C301" t="inlineStr">
        <is>
          <t>it's easy to dismiss it as something
which is out of sight and out of mind.</t>
        </is>
      </c>
      <c r="D301">
        <f>HYPERLINK("https://www.youtube.com/watch?v=Cz9w0sx-_rs&amp;t=11s", "Go to time")</f>
        <v/>
      </c>
    </row>
    <row r="302">
      <c r="A302">
        <f>HYPERLINK("https://www.youtube.com/watch?v=SxK5qD8sNL4", "Video")</f>
        <v/>
      </c>
      <c r="B302" t="inlineStr">
        <is>
          <t>7:15</t>
        </is>
      </c>
      <c r="C302" t="inlineStr">
        <is>
          <t>but without the high emissions.</t>
        </is>
      </c>
      <c r="D302">
        <f>HYPERLINK("https://www.youtube.com/watch?v=SxK5qD8sNL4&amp;t=435s", "Go to time")</f>
        <v/>
      </c>
    </row>
    <row r="303">
      <c r="A303">
        <f>HYPERLINK("https://www.youtube.com/watch?v=cenxg8j-Rc0", "Video")</f>
        <v/>
      </c>
      <c r="B303" t="inlineStr">
        <is>
          <t>11:26</t>
        </is>
      </c>
      <c r="C303" t="inlineStr">
        <is>
          <t>because I worry about what opportunities
I might have missed.</t>
        </is>
      </c>
      <c r="D303">
        <f>HYPERLINK("https://www.youtube.com/watch?v=cenxg8j-Rc0&amp;t=686s", "Go to time")</f>
        <v/>
      </c>
    </row>
    <row r="304">
      <c r="A304">
        <f>HYPERLINK("https://www.youtube.com/watch?v=k-duWafgHsY", "Video")</f>
        <v/>
      </c>
      <c r="B304" t="inlineStr">
        <is>
          <t>0:45</t>
        </is>
      </c>
      <c r="C304" t="inlineStr">
        <is>
          <t>Buildings contribute about 40 percent
of global greenhouse gas emissions.</t>
        </is>
      </c>
      <c r="D304">
        <f>HYPERLINK("https://www.youtube.com/watch?v=k-duWafgHsY&amp;t=45s", "Go to time")</f>
        <v/>
      </c>
    </row>
    <row r="305">
      <c r="A305">
        <f>HYPERLINK("https://www.youtube.com/watch?v=UoJPsI1N-54", "Video")</f>
        <v/>
      </c>
      <c r="B305" t="inlineStr">
        <is>
          <t>2:23</t>
        </is>
      </c>
      <c r="C305" t="inlineStr">
        <is>
          <t>that's not just outdated,
it's a significant missed opportunity.</t>
        </is>
      </c>
      <c r="D305">
        <f>HYPERLINK("https://www.youtube.com/watch?v=UoJPsI1N-54&amp;t=143s", "Go to time")</f>
        <v/>
      </c>
    </row>
    <row r="306">
      <c r="A306">
        <f>HYPERLINK("https://www.youtube.com/watch?v=7ErKuXByRto", "Video")</f>
        <v/>
      </c>
      <c r="B306" t="inlineStr">
        <is>
          <t>10:31</t>
        </is>
      </c>
      <c r="C306" t="inlineStr">
        <is>
          <t>it's about 85 percent lower CO2
emissions associated with it.</t>
        </is>
      </c>
      <c r="D306">
        <f>HYPERLINK("https://www.youtube.com/watch?v=7ErKuXByRto&amp;t=631s", "Go to time")</f>
        <v/>
      </c>
    </row>
    <row r="307">
      <c r="A307">
        <f>HYPERLINK("https://www.youtube.com/watch?v=6djPLVa9aQ4", "Video")</f>
        <v/>
      </c>
      <c r="B307" t="inlineStr">
        <is>
          <t>1:16</t>
        </is>
      </c>
      <c r="C307" t="inlineStr">
        <is>
          <t>we might miss out on hidden truths
about their minds.</t>
        </is>
      </c>
      <c r="D307">
        <f>HYPERLINK("https://www.youtube.com/watch?v=6djPLVa9aQ4&amp;t=76s", "Go to time")</f>
        <v/>
      </c>
    </row>
    <row r="308">
      <c r="A308">
        <f>HYPERLINK("https://www.youtube.com/watch?v=yJX1Te0jey0", "Video")</f>
        <v/>
      </c>
      <c r="B308" t="inlineStr">
        <is>
          <t>6:25</t>
        </is>
      </c>
      <c r="C308" t="inlineStr">
        <is>
          <t>when we offset our emissions
without considering the local ecology</t>
        </is>
      </c>
      <c r="D308">
        <f>HYPERLINK("https://www.youtube.com/watch?v=yJX1Te0jey0&amp;t=385s", "Go to time")</f>
        <v/>
      </c>
    </row>
    <row r="309">
      <c r="A309">
        <f>HYPERLINK("https://www.youtube.com/watch?v=HWj54Wt7uY4", "Video")</f>
        <v/>
      </c>
      <c r="B309" t="inlineStr">
        <is>
          <t>6:32</t>
        </is>
      </c>
      <c r="C309" t="inlineStr">
        <is>
          <t>But we have to do a lot more
about cow-burp emissions,</t>
        </is>
      </c>
      <c r="D309">
        <f>HYPERLINK("https://www.youtube.com/watch?v=HWj54Wt7uY4&amp;t=392s", "Go to time")</f>
        <v/>
      </c>
    </row>
    <row r="310">
      <c r="A310">
        <f>HYPERLINK("https://www.youtube.com/watch?v=-kHm6YiboHA", "Video")</f>
        <v/>
      </c>
      <c r="B310" t="inlineStr">
        <is>
          <t>4:04</t>
        </is>
      </c>
      <c r="C310" t="inlineStr">
        <is>
          <t>And the result isn't just
that some kids miss out.</t>
        </is>
      </c>
      <c r="D310">
        <f>HYPERLINK("https://www.youtube.com/watch?v=-kHm6YiboHA&amp;t=244s", "Go to time")</f>
        <v/>
      </c>
    </row>
    <row r="311">
      <c r="A311">
        <f>HYPERLINK("https://www.youtube.com/watch?v=-kHm6YiboHA", "Video")</f>
        <v/>
      </c>
      <c r="B311" t="inlineStr">
        <is>
          <t>4:08</t>
        </is>
      </c>
      <c r="C311" t="inlineStr">
        <is>
          <t>I think we, as a society, miss out too.</t>
        </is>
      </c>
      <c r="D311">
        <f>HYPERLINK("https://www.youtube.com/watch?v=-kHm6YiboHA&amp;t=248s", "Go to time")</f>
        <v/>
      </c>
    </row>
    <row r="312">
      <c r="A312">
        <f>HYPERLINK("https://www.youtube.com/watch?v=-kHm6YiboHA", "Video")</f>
        <v/>
      </c>
      <c r="B312" t="inlineStr">
        <is>
          <t>11:01</t>
        </is>
      </c>
      <c r="C312" t="inlineStr">
        <is>
          <t>would have missed out on.</t>
        </is>
      </c>
      <c r="D312">
        <f>HYPERLINK("https://www.youtube.com/watch?v=-kHm6YiboHA&amp;t=661s", "Go to time")</f>
        <v/>
      </c>
    </row>
    <row r="313">
      <c r="A313">
        <f>HYPERLINK("https://www.youtube.com/watch?v=9w0PL2_-oAE", "Video")</f>
        <v/>
      </c>
      <c r="B313" t="inlineStr">
        <is>
          <t>47:53</t>
        </is>
      </c>
      <c r="C313" t="inlineStr">
        <is>
          <t>um you don't talk much about mission um</t>
        </is>
      </c>
      <c r="D313">
        <f>HYPERLINK("https://www.youtube.com/watch?v=9w0PL2_-oAE&amp;t=2873s", "Go to time")</f>
        <v/>
      </c>
    </row>
    <row r="314">
      <c r="A314">
        <f>HYPERLINK("https://www.youtube.com/watch?v=pgmiPXAwiLg", "Video")</f>
        <v/>
      </c>
      <c r="B314" t="inlineStr">
        <is>
          <t>0:14</t>
        </is>
      </c>
      <c r="C314" t="inlineStr">
        <is>
          <t>I set out on a mission to find God.</t>
        </is>
      </c>
      <c r="D314">
        <f>HYPERLINK("https://www.youtube.com/watch?v=pgmiPXAwiLg&amp;t=14s", "Go to time")</f>
        <v/>
      </c>
    </row>
    <row r="315">
      <c r="A315">
        <f>HYPERLINK("https://www.youtube.com/watch?v=8goi3AD4RWo", "Video")</f>
        <v/>
      </c>
      <c r="B315" t="inlineStr">
        <is>
          <t>3:03</t>
        </is>
      </c>
      <c r="C315" t="inlineStr">
        <is>
          <t>The fear of missing out
on better projects,</t>
        </is>
      </c>
      <c r="D315">
        <f>HYPERLINK("https://www.youtube.com/watch?v=8goi3AD4RWo&amp;t=183s", "Go to time")</f>
        <v/>
      </c>
    </row>
    <row r="316">
      <c r="A316">
        <f>HYPERLINK("https://www.youtube.com/watch?v=k0Fx6igxRv8", "Video")</f>
        <v/>
      </c>
      <c r="B316" t="inlineStr">
        <is>
          <t>45:15</t>
        </is>
      </c>
      <c r="C316" t="inlineStr">
        <is>
          <t>wants a new THAAD missile
defense system for the South Koreans</t>
        </is>
      </c>
      <c r="D316">
        <f>HYPERLINK("https://www.youtube.com/watch?v=k0Fx6igxRv8&amp;t=2715s", "Go to time")</f>
        <v/>
      </c>
    </row>
    <row r="317">
      <c r="A317">
        <f>HYPERLINK("https://www.youtube.com/watch?v=k12j-E1LsUU", "Video")</f>
        <v/>
      </c>
      <c r="B317" t="inlineStr">
        <is>
          <t>1:34</t>
        </is>
      </c>
      <c r="C317" t="inlineStr">
        <is>
          <t>Some of my ideas are flat out dismissed</t>
        </is>
      </c>
      <c r="D317">
        <f>HYPERLINK("https://www.youtube.com/watch?v=k12j-E1LsUU&amp;t=94s", "Go to time")</f>
        <v/>
      </c>
    </row>
    <row r="318">
      <c r="A318">
        <f>HYPERLINK("https://www.youtube.com/watch?v=XbLDeWYBZw4", "Video")</f>
        <v/>
      </c>
      <c r="B318" t="inlineStr">
        <is>
          <t>3:20</t>
        </is>
      </c>
      <c r="C318" t="inlineStr">
        <is>
          <t>Think about the emissions</t>
        </is>
      </c>
      <c r="D318">
        <f>HYPERLINK("https://www.youtube.com/watch?v=XbLDeWYBZw4&amp;t=200s", "Go to time")</f>
        <v/>
      </c>
    </row>
    <row r="319">
      <c r="A319">
        <f>HYPERLINK("https://www.youtube.com/watch?v=TiyBdAvnLCw", "Video")</f>
        <v/>
      </c>
      <c r="B319" t="inlineStr">
        <is>
          <t>5:36</t>
        </is>
      </c>
      <c r="C319" t="inlineStr">
        <is>
          <t>is also borne out by statistics
from our electoral commission,</t>
        </is>
      </c>
      <c r="D319">
        <f>HYPERLINK("https://www.youtube.com/watch?v=TiyBdAvnLCw&amp;t=336s", "Go to time")</f>
        <v/>
      </c>
    </row>
    <row r="320">
      <c r="A320">
        <f>HYPERLINK("https://www.youtube.com/watch?v=oyjIqtEVVB0", "Video")</f>
        <v/>
      </c>
      <c r="B320" t="inlineStr">
        <is>
          <t>25:50</t>
        </is>
      </c>
      <c r="C320" t="inlineStr">
        <is>
          <t>missing out so i think i think american</t>
        </is>
      </c>
      <c r="D320">
        <f>HYPERLINK("https://www.youtube.com/watch?v=oyjIqtEVVB0&amp;t=1550s", "Go to time")</f>
        <v/>
      </c>
    </row>
    <row r="321">
      <c r="A321">
        <f>HYPERLINK("https://www.youtube.com/watch?v=oyjIqtEVVB0", "Video")</f>
        <v/>
      </c>
      <c r="B321" t="inlineStr">
        <is>
          <t>34:46</t>
        </is>
      </c>
      <c r="C321" t="inlineStr">
        <is>
          <t>miss out then you better you better get</t>
        </is>
      </c>
      <c r="D321">
        <f>HYPERLINK("https://www.youtube.com/watch?v=oyjIqtEVVB0&amp;t=2086s", "Go to time")</f>
        <v/>
      </c>
    </row>
    <row r="322">
      <c r="A322">
        <f>HYPERLINK("https://www.youtube.com/watch?v=IStsehNAOL8", "Video")</f>
        <v/>
      </c>
      <c r="B322" t="inlineStr">
        <is>
          <t>10:47</t>
        </is>
      </c>
      <c r="C322" t="inlineStr">
        <is>
          <t>think about someone you miss,</t>
        </is>
      </c>
      <c r="D322">
        <f>HYPERLINK("https://www.youtube.com/watch?v=IStsehNAOL8&amp;t=647s", "Go to time")</f>
        <v/>
      </c>
    </row>
    <row r="323">
      <c r="A323">
        <f>HYPERLINK("https://www.youtube.com/watch?v=IStsehNAOL8", "Video")</f>
        <v/>
      </c>
      <c r="B323" t="inlineStr">
        <is>
          <t>19:58</t>
        </is>
      </c>
      <c r="C323" t="inlineStr">
        <is>
          <t>So part of it is checking in
about, what am I missing?</t>
        </is>
      </c>
      <c r="D323">
        <f>HYPERLINK("https://www.youtube.com/watch?v=IStsehNAOL8&amp;t=1198s", "Go to time")</f>
        <v/>
      </c>
    </row>
    <row r="324">
      <c r="A324">
        <f>HYPERLINK("https://www.youtube.com/watch?v=kXGuWtR5ulg", "Video")</f>
        <v/>
      </c>
      <c r="B324" t="inlineStr">
        <is>
          <t>2:33</t>
        </is>
      </c>
      <c r="C324" t="inlineStr">
        <is>
          <t>So what about 64 percent of women
in St. Louis, Missouri,</t>
        </is>
      </c>
      <c r="D324">
        <f>HYPERLINK("https://www.youtube.com/watch?v=kXGuWtR5ulg&amp;t=153s", "Go to time")</f>
        <v/>
      </c>
    </row>
    <row r="325">
      <c r="A325">
        <f>HYPERLINK("https://www.youtube.com/watch?v=hqpKUkYqreM", "Video")</f>
        <v/>
      </c>
      <c r="B325" t="inlineStr">
        <is>
          <t>22:19</t>
        </is>
      </c>
      <c r="C325" t="inlineStr">
        <is>
          <t>to the point is that this was done
without any of our permission, right?</t>
        </is>
      </c>
      <c r="D325">
        <f>HYPERLINK("https://www.youtube.com/watch?v=hqpKUkYqreM&amp;t=1339s", "Go to time")</f>
        <v/>
      </c>
    </row>
    <row r="326">
      <c r="A326">
        <f>HYPERLINK("https://www.youtube.com/watch?v=3MwMII8n1qM", "Video")</f>
        <v/>
      </c>
      <c r="B326" t="inlineStr">
        <is>
          <t>7:33</t>
        </is>
      </c>
      <c r="C326" t="inlineStr">
        <is>
          <t>you will miss out on important
innovations and trends</t>
        </is>
      </c>
      <c r="D326">
        <f>HYPERLINK("https://www.youtube.com/watch?v=3MwMII8n1qM&amp;t=453s", "Go to time")</f>
        <v/>
      </c>
    </row>
    <row r="327">
      <c r="A327">
        <f>HYPERLINK("https://www.youtube.com/watch?v=bYi6GMv5Erw", "Video")</f>
        <v/>
      </c>
      <c r="B327" t="inlineStr">
        <is>
          <t>4:59</t>
        </is>
      </c>
      <c r="C327" t="inlineStr">
        <is>
          <t>by simply thinking
about what's missing from our map.</t>
        </is>
      </c>
      <c r="D327">
        <f>HYPERLINK("https://www.youtube.com/watch?v=bYi6GMv5Erw&amp;t=299s", "Go to time")</f>
        <v/>
      </c>
    </row>
    <row r="328">
      <c r="A328">
        <f>HYPERLINK("https://www.youtube.com/watch?v=f9618uQlZmc", "Video")</f>
        <v/>
      </c>
      <c r="B328" t="inlineStr">
        <is>
          <t>0:45</t>
        </is>
      </c>
      <c r="C328" t="inlineStr">
        <is>
          <t>it contributes to about eight percent
of man-made CO2 emissions.</t>
        </is>
      </c>
      <c r="D328">
        <f>HYPERLINK("https://www.youtube.com/watch?v=f9618uQlZmc&amp;t=45s", "Go to time")</f>
        <v/>
      </c>
    </row>
    <row r="329">
      <c r="A329">
        <f>HYPERLINK("https://www.youtube.com/watch?v=f9618uQlZmc", "Video")</f>
        <v/>
      </c>
      <c r="B329" t="inlineStr">
        <is>
          <t>4:29</t>
        </is>
      </c>
      <c r="C329" t="inlineStr">
        <is>
          <t>but we can do without a significant amount
of the emissions it produces.</t>
        </is>
      </c>
      <c r="D329">
        <f>HYPERLINK("https://www.youtube.com/watch?v=f9618uQlZmc&amp;t=269s", "Go to time")</f>
        <v/>
      </c>
    </row>
    <row r="330">
      <c r="A330">
        <f>HYPERLINK("https://www.youtube.com/watch?v=8NSQYO2es3U", "Video")</f>
        <v/>
      </c>
      <c r="B330" t="inlineStr">
        <is>
          <t>10:02</t>
        </is>
      </c>
      <c r="C330" t="inlineStr">
        <is>
          <t>to help them finish their semester
or their year without missing a beat.</t>
        </is>
      </c>
      <c r="D330">
        <f>HYPERLINK("https://www.youtube.com/watch?v=8NSQYO2es3U&amp;t=602s", "Go to time")</f>
        <v/>
      </c>
    </row>
    <row r="331">
      <c r="A331">
        <f>HYPERLINK("https://www.youtube.com/watch?v=JH_Pa1hOEVc", "Video")</f>
        <v/>
      </c>
      <c r="B331" t="inlineStr">
        <is>
          <t>4:18</t>
        </is>
      </c>
      <c r="C331" t="inlineStr">
        <is>
          <t>We actually miss our routine.</t>
        </is>
      </c>
      <c r="D331">
        <f>HYPERLINK("https://www.youtube.com/watch?v=JH_Pa1hOEVc&amp;t=258s", "Go to time")</f>
        <v/>
      </c>
    </row>
    <row r="332">
      <c r="A332">
        <f>HYPERLINK("https://www.youtube.com/watch?v=DOa5ijO5Ba4", "Video")</f>
        <v/>
      </c>
      <c r="B332" t="inlineStr">
        <is>
          <t>48:30</t>
        </is>
      </c>
      <c r="C332" t="inlineStr">
        <is>
          <t>we can evolve it and think about
maybe things that it missed</t>
        </is>
      </c>
      <c r="D332">
        <f>HYPERLINK("https://www.youtube.com/watch?v=DOa5ijO5Ba4&amp;t=2910s", "Go to time")</f>
        <v/>
      </c>
    </row>
    <row r="333">
      <c r="A333">
        <f>HYPERLINK("https://www.youtube.com/watch?v=MMaWtHnyP04", "Video")</f>
        <v/>
      </c>
      <c r="B333" t="inlineStr">
        <is>
          <t>1:24</t>
        </is>
      </c>
      <c r="C333" t="inlineStr">
        <is>
          <t>And outer space is now so full of waste
that it's jeopardizing future missions.</t>
        </is>
      </c>
      <c r="D333">
        <f>HYPERLINK("https://www.youtube.com/watch?v=MMaWtHnyP04&amp;t=84s", "Go to time")</f>
        <v/>
      </c>
    </row>
    <row r="334">
      <c r="A334">
        <f>HYPERLINK("https://www.youtube.com/watch?v=coHWLitlm-U", "Video")</f>
        <v/>
      </c>
      <c r="B334" t="inlineStr">
        <is>
          <t>10:08</t>
        </is>
      </c>
      <c r="C334" t="inlineStr">
        <is>
          <t>The third way I think activists
are really missing out</t>
        </is>
      </c>
      <c r="D334">
        <f>HYPERLINK("https://www.youtube.com/watch?v=coHWLitlm-U&amp;t=608s", "Go to time")</f>
        <v/>
      </c>
    </row>
    <row r="335">
      <c r="A335">
        <f>HYPERLINK("https://www.youtube.com/watch?v=fAJ18o5mw70", "Video")</f>
        <v/>
      </c>
      <c r="B335" t="inlineStr">
        <is>
          <t>3:45</t>
        </is>
      </c>
      <c r="C335" t="inlineStr">
        <is>
          <t>who wants to find out
what we are missing</t>
        </is>
      </c>
      <c r="D335">
        <f>HYPERLINK("https://www.youtube.com/watch?v=fAJ18o5mw70&amp;t=225s", "Go to time")</f>
        <v/>
      </c>
    </row>
    <row r="336">
      <c r="A336">
        <f>HYPERLINK("https://www.youtube.com/watch?v=CA028e-idL0", "Video")</f>
        <v/>
      </c>
      <c r="B336" t="inlineStr">
        <is>
          <t>3:03</t>
        </is>
      </c>
      <c r="C336" t="inlineStr">
        <is>
          <t>without missing a beat,</t>
        </is>
      </c>
      <c r="D336">
        <f>HYPERLINK("https://www.youtube.com/watch?v=CA028e-idL0&amp;t=183s", "Go to time")</f>
        <v/>
      </c>
    </row>
    <row r="337">
      <c r="A337">
        <f>HYPERLINK("https://www.youtube.com/watch?v=2y6GQcN9jVs", "Video")</f>
        <v/>
      </c>
      <c r="B337" t="inlineStr">
        <is>
          <t>2:11</t>
        </is>
      </c>
      <c r="C337" t="inlineStr">
        <is>
          <t>contribute about 22 percent
of global emissions.</t>
        </is>
      </c>
      <c r="D337">
        <f>HYPERLINK("https://www.youtube.com/watch?v=2y6GQcN9jVs&amp;t=131s", "Go to time")</f>
        <v/>
      </c>
    </row>
    <row r="338">
      <c r="A338">
        <f>HYPERLINK("https://www.youtube.com/watch?v=2y6GQcN9jVs", "Video")</f>
        <v/>
      </c>
      <c r="B338" t="inlineStr">
        <is>
          <t>2:33</t>
        </is>
      </c>
      <c r="C338" t="inlineStr">
        <is>
          <t>That's about half of all
those food emissions</t>
        </is>
      </c>
      <c r="D338">
        <f>HYPERLINK("https://www.youtube.com/watch?v=2y6GQcN9jVs&amp;t=153s", "Go to time")</f>
        <v/>
      </c>
    </row>
    <row r="339">
      <c r="A339">
        <f>HYPERLINK("https://www.youtube.com/watch?v=2y6GQcN9jVs", "Video")</f>
        <v/>
      </c>
      <c r="B339" t="inlineStr">
        <is>
          <t>8:56</t>
        </is>
      </c>
      <c r="C339" t="inlineStr">
        <is>
          <t>without affecting yields at all
and improve emissions greatly.</t>
        </is>
      </c>
      <c r="D339">
        <f>HYPERLINK("https://www.youtube.com/watch?v=2y6GQcN9jVs&amp;t=536s", "Go to time")</f>
        <v/>
      </c>
    </row>
    <row r="340">
      <c r="A340">
        <f>HYPERLINK("https://www.youtube.com/watch?v=_liyBrL0LqY", "Video")</f>
        <v/>
      </c>
      <c r="B340" t="inlineStr">
        <is>
          <t>8:08</t>
        </is>
      </c>
      <c r="C340" t="inlineStr">
        <is>
          <t>about just how much he’s missed out on.</t>
        </is>
      </c>
      <c r="D340">
        <f>HYPERLINK("https://www.youtube.com/watch?v=_liyBrL0LqY&amp;t=488s", "Go to time")</f>
        <v/>
      </c>
    </row>
    <row r="341">
      <c r="A341">
        <f>HYPERLINK("https://www.youtube.com/watch?v=iMBJrvEwv8s", "Video")</f>
        <v/>
      </c>
      <c r="B341" t="inlineStr">
        <is>
          <t>10:35</t>
        </is>
      </c>
      <c r="C341" t="inlineStr">
        <is>
          <t>and giving yourself permission
to get a kick out of your own life.</t>
        </is>
      </c>
      <c r="D341">
        <f>HYPERLINK("https://www.youtube.com/watch?v=iMBJrvEwv8s&amp;t=635s", "Go to time")</f>
        <v/>
      </c>
    </row>
    <row r="342">
      <c r="A342">
        <f>HYPERLINK("https://www.youtube.com/watch?v=H03o2WCBoDU", "Video")</f>
        <v/>
      </c>
      <c r="B342" t="inlineStr">
        <is>
          <t>0:25</t>
        </is>
      </c>
      <c r="C342" t="inlineStr">
        <is>
          <t>You think about those missile tests,</t>
        </is>
      </c>
      <c r="D342">
        <f>HYPERLINK("https://www.youtube.com/watch?v=H03o2WCBoDU&amp;t=25s", "Go to time")</f>
        <v/>
      </c>
    </row>
    <row r="343">
      <c r="A343">
        <f>HYPERLINK("https://www.youtube.com/watch?v=fFJeTy1_8Ng", "Video")</f>
        <v/>
      </c>
      <c r="B343" t="inlineStr">
        <is>
          <t>3:09</t>
        </is>
      </c>
      <c r="C343" t="inlineStr">
        <is>
          <t>that we built in Mississauga,
a city outside Toronto.</t>
        </is>
      </c>
      <c r="D343">
        <f>HYPERLINK("https://www.youtube.com/watch?v=fFJeTy1_8Ng&amp;t=189s", "Go to time")</f>
        <v/>
      </c>
    </row>
    <row r="344">
      <c r="A344">
        <f>HYPERLINK("https://www.youtube.com/watch?v=O13KwsyDqeE", "Video")</f>
        <v/>
      </c>
      <c r="B344" t="inlineStr">
        <is>
          <t>13:37</t>
        </is>
      </c>
      <c r="C344" t="inlineStr">
        <is>
          <t>And they were curious
about the risks of transmission,</t>
        </is>
      </c>
      <c r="D344">
        <f>HYPERLINK("https://www.youtube.com/watch?v=O13KwsyDqeE&amp;t=817s", "Go to time")</f>
        <v/>
      </c>
    </row>
    <row r="345">
      <c r="A345">
        <f>HYPERLINK("https://www.youtube.com/watch?v=uyvcUVNOqeQ", "Video")</f>
        <v/>
      </c>
      <c r="B345" t="inlineStr">
        <is>
          <t>2:43</t>
        </is>
      </c>
      <c r="C345" t="inlineStr">
        <is>
          <t>noting the thousands of dollars
that she was missing out on,</t>
        </is>
      </c>
      <c r="D345">
        <f>HYPERLINK("https://www.youtube.com/watch?v=uyvcUVNOqeQ&amp;t=163s", "Go to time")</f>
        <v/>
      </c>
    </row>
    <row r="346">
      <c r="A346">
        <f>HYPERLINK("https://www.youtube.com/watch?v=5xBpkc7-w3A", "Video")</f>
        <v/>
      </c>
      <c r="B346" t="inlineStr">
        <is>
          <t>1:09</t>
        </is>
      </c>
      <c r="C346" t="inlineStr">
        <is>
          <t>I was missing out on the opportunity
to look at the world as it could be.</t>
        </is>
      </c>
      <c r="D346">
        <f>HYPERLINK("https://www.youtube.com/watch?v=5xBpkc7-w3A&amp;t=69s", "Go to time")</f>
        <v/>
      </c>
    </row>
    <row r="347">
      <c r="A347">
        <f>HYPERLINK("https://www.youtube.com/watch?v=5xBpkc7-w3A", "Video")</f>
        <v/>
      </c>
      <c r="B347" t="inlineStr">
        <is>
          <t>4:44</t>
        </is>
      </c>
      <c r="C347" t="inlineStr">
        <is>
          <t>I would love to think through
what we could be missing out on</t>
        </is>
      </c>
      <c r="D347">
        <f>HYPERLINK("https://www.youtube.com/watch?v=5xBpkc7-w3A&amp;t=284s", "Go to time")</f>
        <v/>
      </c>
    </row>
    <row r="348">
      <c r="A348">
        <f>HYPERLINK("https://www.youtube.com/watch?v=zy2Zj8yIe6c", "Video")</f>
        <v/>
      </c>
      <c r="B348" t="inlineStr">
        <is>
          <t>10:36</t>
        </is>
      </c>
      <c r="C348" t="inlineStr">
        <is>
          <t>And I walked out of there giving myself
permission to take up space in Hollywood,</t>
        </is>
      </c>
      <c r="D348">
        <f>HYPERLINK("https://www.youtube.com/watch?v=zy2Zj8yIe6c&amp;t=636s", "Go to time")</f>
        <v/>
      </c>
    </row>
    <row r="349">
      <c r="A349">
        <f>HYPERLINK("https://www.youtube.com/watch?v=wGGmzeCT8gU", "Video")</f>
        <v/>
      </c>
      <c r="B349" t="inlineStr">
        <is>
          <t>11:27</t>
        </is>
      </c>
      <c r="C349" t="inlineStr">
        <is>
          <t>You see the hydrogen cyanide emission
being spread out across the disc.</t>
        </is>
      </c>
      <c r="D349">
        <f>HYPERLINK("https://www.youtube.com/watch?v=wGGmzeCT8gU&amp;t=687s", "Go to time")</f>
        <v/>
      </c>
    </row>
    <row r="350">
      <c r="A350">
        <f>HYPERLINK("https://www.youtube.com/watch?v=z9jXW9r1xr8", "Video")</f>
        <v/>
      </c>
      <c r="B350" t="inlineStr">
        <is>
          <t>3:01</t>
        </is>
      </c>
      <c r="C350" t="inlineStr">
        <is>
          <t>This picture was taken outside
of a decommissioned shipping container</t>
        </is>
      </c>
      <c r="D350">
        <f>HYPERLINK("https://www.youtube.com/watch?v=z9jXW9r1xr8&amp;t=181s", "Go to time")</f>
        <v/>
      </c>
    </row>
    <row r="351">
      <c r="A351">
        <f>HYPERLINK("https://www.youtube.com/watch?v=QjpaJpMd5NU", "Video")</f>
        <v/>
      </c>
      <c r="B351" t="inlineStr">
        <is>
          <t>1:36</t>
        </is>
      </c>
      <c r="C351" t="inlineStr">
        <is>
          <t>I just get to do that,
without fear or permission?</t>
        </is>
      </c>
      <c r="D351">
        <f>HYPERLINK("https://www.youtube.com/watch?v=QjpaJpMd5NU&amp;t=96s", "Go to time")</f>
        <v/>
      </c>
    </row>
    <row r="352">
      <c r="A352">
        <f>HYPERLINK("https://www.youtube.com/watch?v=l0hVIH3EnlQ", "Video")</f>
        <v/>
      </c>
      <c r="B352" t="inlineStr">
        <is>
          <t>0:05</t>
        </is>
      </c>
      <c r="C352" t="inlineStr">
        <is>
          <t>It’s FOMO: the fear of missing out.</t>
        </is>
      </c>
      <c r="D352">
        <f>HYPERLINK("https://www.youtube.com/watch?v=l0hVIH3EnlQ&amp;t=5s", "Go to time")</f>
        <v/>
      </c>
    </row>
    <row r="353">
      <c r="A353">
        <f>HYPERLINK("https://www.youtube.com/watch?v=l0hVIH3EnlQ", "Video")</f>
        <v/>
      </c>
      <c r="B353" t="inlineStr">
        <is>
          <t>0:50</t>
        </is>
      </c>
      <c r="C353" t="inlineStr">
        <is>
          <t>they will be missing out
on something really big.</t>
        </is>
      </c>
      <c r="D353">
        <f>HYPERLINK("https://www.youtube.com/watch?v=l0hVIH3EnlQ&amp;t=50s", "Go to time")</f>
        <v/>
      </c>
    </row>
    <row r="354">
      <c r="A354">
        <f>HYPERLINK("https://www.youtube.com/watch?v=l0hVIH3EnlQ", "Video")</f>
        <v/>
      </c>
      <c r="B354" t="inlineStr">
        <is>
          <t>2:03</t>
        </is>
      </c>
      <c r="C354" t="inlineStr">
        <is>
          <t>I'm going to miss out on something
I care about deeply."</t>
        </is>
      </c>
      <c r="D354">
        <f>HYPERLINK("https://www.youtube.com/watch?v=l0hVIH3EnlQ&amp;t=123s", "Go to time")</f>
        <v/>
      </c>
    </row>
    <row r="355">
      <c r="A355">
        <f>HYPERLINK("https://www.youtube.com/watch?v=l0hVIH3EnlQ", "Video")</f>
        <v/>
      </c>
      <c r="B355" t="inlineStr">
        <is>
          <t>3:44</t>
        </is>
      </c>
      <c r="C355" t="inlineStr">
        <is>
          <t>or I would be missing out
on a big opportunity.</t>
        </is>
      </c>
      <c r="D355">
        <f>HYPERLINK("https://www.youtube.com/watch?v=l0hVIH3EnlQ&amp;t=224s", "Go to time")</f>
        <v/>
      </c>
    </row>
    <row r="356">
      <c r="A356">
        <f>HYPERLINK("https://www.youtube.com/watch?v=4BFL4MCnZg8", "Video")</f>
        <v/>
      </c>
      <c r="B356" t="inlineStr">
        <is>
          <t>13:40</t>
        </is>
      </c>
      <c r="C356" t="inlineStr">
        <is>
          <t>emissions produced outside Oslo</t>
        </is>
      </c>
      <c r="D356">
        <f>HYPERLINK("https://www.youtube.com/watch?v=4BFL4MCnZg8&amp;t=820s", "Go to time")</f>
        <v/>
      </c>
    </row>
    <row r="357">
      <c r="A357">
        <f>HYPERLINK("https://www.youtube.com/watch?v=xlLXXdU0FBk", "Video")</f>
        <v/>
      </c>
      <c r="B357" t="inlineStr">
        <is>
          <t>5:05</t>
        </is>
      </c>
      <c r="C357" t="inlineStr">
        <is>
          <t>I also got about 4,000 reader submissions</t>
        </is>
      </c>
      <c r="D357">
        <f>HYPERLINK("https://www.youtube.com/watch?v=xlLXXdU0FBk&amp;t=305s", "Go to time")</f>
        <v/>
      </c>
    </row>
    <row r="358">
      <c r="A358">
        <f>HYPERLINK("https://www.youtube.com/watch?v=JY-_GRi56KQ", "Video")</f>
        <v/>
      </c>
      <c r="B358" t="inlineStr">
        <is>
          <t>0:58</t>
        </is>
      </c>
      <c r="C358" t="inlineStr">
        <is>
          <t>about two percent of global CO2 emissions.</t>
        </is>
      </c>
      <c r="D358">
        <f>HYPERLINK("https://www.youtube.com/watch?v=JY-_GRi56KQ&amp;t=58s", "Go to time")</f>
        <v/>
      </c>
    </row>
    <row r="359">
      <c r="A359">
        <f>HYPERLINK("https://www.youtube.com/watch?v=th3KE_H27bs", "Video")</f>
        <v/>
      </c>
      <c r="B359" t="inlineStr">
        <is>
          <t>10:06</t>
        </is>
      </c>
      <c r="C359" t="inlineStr">
        <is>
          <t>is a story about ourselves that grants us
permission to be our best selves,</t>
        </is>
      </c>
      <c r="D359">
        <f>HYPERLINK("https://www.youtube.com/watch?v=th3KE_H27bs&amp;t=606s", "Go to time")</f>
        <v/>
      </c>
    </row>
    <row r="360">
      <c r="A360">
        <f>HYPERLINK("https://www.youtube.com/watch?v=tPlQGy-9hSI", "Video")</f>
        <v/>
      </c>
      <c r="B360" t="inlineStr">
        <is>
          <t>3:08</t>
        </is>
      </c>
      <c r="C360" t="inlineStr">
        <is>
          <t>I could not figure out what I was missing,</t>
        </is>
      </c>
      <c r="D360">
        <f>HYPERLINK("https://www.youtube.com/watch?v=tPlQGy-9hSI&amp;t=188s", "Go to time")</f>
        <v/>
      </c>
    </row>
    <row r="361">
      <c r="A361">
        <f>HYPERLINK("https://www.youtube.com/watch?v=X0DJah-4kAM", "Video")</f>
        <v/>
      </c>
      <c r="B361" t="inlineStr">
        <is>
          <t>8:18</t>
        </is>
      </c>
      <c r="C361" t="inlineStr">
        <is>
          <t>And so we use techniques like FOMO,
fear of missing out,</t>
        </is>
      </c>
      <c r="D361">
        <f>HYPERLINK("https://www.youtube.com/watch?v=X0DJah-4kAM&amp;t=498s", "Go to time")</f>
        <v/>
      </c>
    </row>
    <row r="362">
      <c r="A362">
        <f>HYPERLINK("https://www.youtube.com/watch?v=qQ-PUXPVlos", "Video")</f>
        <v/>
      </c>
      <c r="B362" t="inlineStr">
        <is>
          <t>4:59</t>
        </is>
      </c>
      <c r="C362" t="inlineStr">
        <is>
          <t>had a sense of, I would say,
lefty, socialist mission about it,</t>
        </is>
      </c>
      <c r="D362">
        <f>HYPERLINK("https://www.youtube.com/watch?v=qQ-PUXPVlos&amp;t=299s", "Go to time")</f>
        <v/>
      </c>
    </row>
    <row r="363">
      <c r="A363">
        <f>HYPERLINK("https://www.youtube.com/watch?v=4vYUfKGtJA8", "Video")</f>
        <v/>
      </c>
      <c r="B363" t="inlineStr">
        <is>
          <t>3:05</t>
        </is>
      </c>
      <c r="C363" t="inlineStr">
        <is>
          <t>the fear of missing out
on a great party or either opportunity,</t>
        </is>
      </c>
      <c r="D363">
        <f>HYPERLINK("https://www.youtube.com/watch?v=4vYUfKGtJA8&amp;t=185s", "Go to time")</f>
        <v/>
      </c>
    </row>
    <row r="364">
      <c r="A364">
        <f>HYPERLINK("https://www.youtube.com/watch?v=4vYUfKGtJA8", "Video")</f>
        <v/>
      </c>
      <c r="B364" t="inlineStr">
        <is>
          <t>3:08</t>
        </is>
      </c>
      <c r="C364" t="inlineStr">
        <is>
          <t>but FOMA, the fear of missing out
on competitive advantage.</t>
        </is>
      </c>
      <c r="D364">
        <f>HYPERLINK("https://www.youtube.com/watch?v=4vYUfKGtJA8&amp;t=188s", "Go to time")</f>
        <v/>
      </c>
    </row>
    <row r="365">
      <c r="A365">
        <f>HYPERLINK("https://www.youtube.com/watch?v=4vYUfKGtJA8", "Video")</f>
        <v/>
      </c>
      <c r="B365" t="inlineStr">
        <is>
          <t>9:22</t>
        </is>
      </c>
      <c r="C365" t="inlineStr">
        <is>
          <t>and I don't think
we really want to miss out.</t>
        </is>
      </c>
      <c r="D365">
        <f>HYPERLINK("https://www.youtube.com/watch?v=4vYUfKGtJA8&amp;t=562s", "Go to time")</f>
        <v/>
      </c>
    </row>
    <row r="366">
      <c r="A366">
        <f>HYPERLINK("https://www.youtube.com/watch?v=nJd_2mJ4u-I", "Video")</f>
        <v/>
      </c>
      <c r="B366" t="inlineStr">
        <is>
          <t>4:55</t>
        </is>
      </c>
      <c r="C366" t="inlineStr">
        <is>
          <t>And without it, you miss it.</t>
        </is>
      </c>
      <c r="D366">
        <f>HYPERLINK("https://www.youtube.com/watch?v=nJd_2mJ4u-I&amp;t=295s", "Go to time")</f>
        <v/>
      </c>
    </row>
    <row r="367">
      <c r="A367">
        <f>HYPERLINK("https://www.youtube.com/watch?v=b2Jv8vC-m3g", "Video")</f>
        <v/>
      </c>
      <c r="B367" t="inlineStr">
        <is>
          <t>2:12</t>
        </is>
      </c>
      <c r="C367" t="inlineStr">
        <is>
          <t>My research community may be missing out
important parts of the parasite.</t>
        </is>
      </c>
      <c r="D367">
        <f>HYPERLINK("https://www.youtube.com/watch?v=b2Jv8vC-m3g&amp;t=132s", "Go to time")</f>
        <v/>
      </c>
    </row>
    <row r="368">
      <c r="A368">
        <f>HYPERLINK("https://www.youtube.com/watch?v=FdbJHeqQh00", "Video")</f>
        <v/>
      </c>
      <c r="B368" t="inlineStr">
        <is>
          <t>5:47</t>
        </is>
      </c>
      <c r="C368" t="inlineStr">
        <is>
          <t>Virtually, the zero-emissions
energy source that nobody talks about.</t>
        </is>
      </c>
      <c r="D368">
        <f>HYPERLINK("https://www.youtube.com/watch?v=FdbJHeqQh00&amp;t=347s", "Go to time")</f>
        <v/>
      </c>
    </row>
    <row r="369">
      <c r="A369">
        <f>HYPERLINK("https://www.youtube.com/watch?v=j4QlG5jKpio", "Video")</f>
        <v/>
      </c>
      <c r="B369" t="inlineStr">
        <is>
          <t>3:10</t>
        </is>
      </c>
      <c r="C369" t="inlineStr">
        <is>
          <t>I'm not talking about your mission,</t>
        </is>
      </c>
      <c r="D369">
        <f>HYPERLINK("https://www.youtube.com/watch?v=j4QlG5jKpio&amp;t=190s", "Go to time")</f>
        <v/>
      </c>
    </row>
    <row r="370">
      <c r="A370">
        <f>HYPERLINK("https://www.youtube.com/watch?v=5m9AYbFqpQo", "Video")</f>
        <v/>
      </c>
      <c r="B370" t="inlineStr">
        <is>
          <t>52:06</t>
        </is>
      </c>
      <c r="C370" t="inlineStr">
        <is>
          <t>and you are missing out
if you have not had djon djon.</t>
        </is>
      </c>
      <c r="D370">
        <f>HYPERLINK("https://www.youtube.com/watch?v=5m9AYbFqpQo&amp;t=3126s", "Go to time")</f>
        <v/>
      </c>
    </row>
    <row r="371">
      <c r="A371">
        <f>HYPERLINK("https://www.youtube.com/watch?v=IMC8jmEXHfk", "Video")</f>
        <v/>
      </c>
      <c r="B371" t="inlineStr">
        <is>
          <t>5:17</t>
        </is>
      </c>
      <c r="C371" t="inlineStr">
        <is>
          <t>and without making too many missteps.</t>
        </is>
      </c>
      <c r="D371">
        <f>HYPERLINK("https://www.youtube.com/watch?v=IMC8jmEXHfk&amp;t=317s", "Go to time")</f>
        <v/>
      </c>
    </row>
    <row r="372">
      <c r="A372">
        <f>HYPERLINK("https://www.youtube.com/watch?v=P6jll4ALcYk", "Video")</f>
        <v/>
      </c>
      <c r="B372" t="inlineStr">
        <is>
          <t>2:05</t>
        </is>
      </c>
      <c r="C372" t="inlineStr">
        <is>
          <t>that women might miss out</t>
        </is>
      </c>
      <c r="D372">
        <f>HYPERLINK("https://www.youtube.com/watch?v=P6jll4ALcYk&amp;t=125s", "Go to time")</f>
        <v/>
      </c>
    </row>
    <row r="373">
      <c r="A373">
        <f>HYPERLINK("https://www.youtube.com/watch?v=P6jll4ALcYk", "Video")</f>
        <v/>
      </c>
      <c r="B373" t="inlineStr">
        <is>
          <t>3:11</t>
        </is>
      </c>
      <c r="C373" t="inlineStr">
        <is>
          <t>Women might miss out
on these opportunities and investments,</t>
        </is>
      </c>
      <c r="D373">
        <f>HYPERLINK("https://www.youtube.com/watch?v=P6jll4ALcYk&amp;t=191s", "Go to time")</f>
        <v/>
      </c>
    </row>
    <row r="374">
      <c r="A374">
        <f>HYPERLINK("https://www.youtube.com/watch?v=P6jll4ALcYk", "Video")</f>
        <v/>
      </c>
      <c r="B374" t="inlineStr">
        <is>
          <t>3:15</t>
        </is>
      </c>
      <c r="C374" t="inlineStr">
        <is>
          <t>or at least miss out on part of them,</t>
        </is>
      </c>
      <c r="D374">
        <f>HYPERLINK("https://www.youtube.com/watch?v=P6jll4ALcYk&amp;t=195s", "Go to time")</f>
        <v/>
      </c>
    </row>
    <row r="375">
      <c r="A375">
        <f>HYPERLINK("https://www.youtube.com/watch?v=gN2DWyJTUnY", "Video")</f>
        <v/>
      </c>
      <c r="B375" t="inlineStr">
        <is>
          <t>4:40</t>
        </is>
      </c>
      <c r="C375" t="inlineStr">
        <is>
          <t>Perhaps on the missions that we send out,
we will find evidence for life,</t>
        </is>
      </c>
      <c r="D375">
        <f>HYPERLINK("https://www.youtube.com/watch?v=gN2DWyJTUnY&amp;t=280s", "Go to time")</f>
        <v/>
      </c>
    </row>
    <row r="376">
      <c r="A376">
        <f>HYPERLINK("https://www.youtube.com/watch?v=lO2A4g9tMJU", "Video")</f>
        <v/>
      </c>
      <c r="B376" t="inlineStr">
        <is>
          <t>2:23</t>
        </is>
      </c>
      <c r="C376" t="inlineStr">
        <is>
          <t>I like figuring out exactly how much
emissions certain activities have.</t>
        </is>
      </c>
      <c r="D376">
        <f>HYPERLINK("https://www.youtube.com/watch?v=lO2A4g9tMJU&amp;t=143s", "Go to time")</f>
        <v/>
      </c>
    </row>
    <row r="377">
      <c r="A377">
        <f>HYPERLINK("https://www.youtube.com/watch?v=yVq8r9w29DI", "Video")</f>
        <v/>
      </c>
      <c r="B377" t="inlineStr">
        <is>
          <t>4:20</t>
        </is>
      </c>
      <c r="C377" t="inlineStr">
        <is>
          <t>Road transport accounts
for about 12 percent of global emissions.</t>
        </is>
      </c>
      <c r="D377">
        <f>HYPERLINK("https://www.youtube.com/watch?v=yVq8r9w29DI&amp;t=260s", "Go to time")</f>
        <v/>
      </c>
    </row>
    <row r="378">
      <c r="A378">
        <f>HYPERLINK("https://www.youtube.com/watch?v=ZkyBw6UYybo", "Video")</f>
        <v/>
      </c>
      <c r="B378" t="inlineStr">
        <is>
          <t>3:05</t>
        </is>
      </c>
      <c r="C378" t="inlineStr">
        <is>
          <t>But what about after "No Commissions,"</t>
        </is>
      </c>
      <c r="D378">
        <f>HYPERLINK("https://www.youtube.com/watch?v=ZkyBw6UYybo&amp;t=185s", "Go to time")</f>
        <v/>
      </c>
    </row>
    <row r="379">
      <c r="A379">
        <f>HYPERLINK("https://www.youtube.com/watch?v=u3BZDx2dnSE", "Video")</f>
        <v/>
      </c>
      <c r="B379" t="inlineStr">
        <is>
          <t>18:24</t>
        </is>
      </c>
      <c r="C379" t="inlineStr">
        <is>
          <t>about missions but there are many</t>
        </is>
      </c>
      <c r="D379">
        <f>HYPERLINK("https://www.youtube.com/watch?v=u3BZDx2dnSE&amp;t=1104s", "Go to time")</f>
        <v/>
      </c>
    </row>
    <row r="380">
      <c r="A380">
        <f>HYPERLINK("https://www.youtube.com/watch?v=u3BZDx2dnSE", "Video")</f>
        <v/>
      </c>
      <c r="B380" t="inlineStr">
        <is>
          <t>28:53</t>
        </is>
      </c>
      <c r="C380" t="inlineStr">
        <is>
          <t>time to talk about missions can you</t>
        </is>
      </c>
      <c r="D380">
        <f>HYPERLINK("https://www.youtube.com/watch?v=u3BZDx2dnSE&amp;t=1733s", "Go to time")</f>
        <v/>
      </c>
    </row>
    <row r="381">
      <c r="A381">
        <f>HYPERLINK("https://www.youtube.com/watch?v=u3BZDx2dnSE", "Video")</f>
        <v/>
      </c>
      <c r="B381" t="inlineStr">
        <is>
          <t>31:49</t>
        </is>
      </c>
      <c r="C381" t="inlineStr">
        <is>
          <t>about missions last time we met it</t>
        </is>
      </c>
      <c r="D381">
        <f>HYPERLINK("https://www.youtube.com/watch?v=u3BZDx2dnSE&amp;t=1909s", "Go to time")</f>
        <v/>
      </c>
    </row>
    <row r="382">
      <c r="A382">
        <f>HYPERLINK("https://www.youtube.com/watch?v=u3BZDx2dnSE", "Video")</f>
        <v/>
      </c>
      <c r="B382" t="inlineStr">
        <is>
          <t>35:21</t>
        </is>
      </c>
      <c r="C382" t="inlineStr">
        <is>
          <t>change but missions are really about an</t>
        </is>
      </c>
      <c r="D382">
        <f>HYPERLINK("https://www.youtube.com/watch?v=u3BZDx2dnSE&amp;t=2121s", "Go to time")</f>
        <v/>
      </c>
    </row>
    <row r="383">
      <c r="A383">
        <f>HYPERLINK("https://www.youtube.com/watch?v=4xJ1rSq4nZ4", "Video")</f>
        <v/>
      </c>
      <c r="B383" t="inlineStr">
        <is>
          <t>12:10</t>
        </is>
      </c>
      <c r="C383" t="inlineStr">
        <is>
          <t>they would have missed
the bigger thing about sea hares</t>
        </is>
      </c>
      <c r="D383">
        <f>HYPERLINK("https://www.youtube.com/watch?v=4xJ1rSq4nZ4&amp;t=730s", "Go to time")</f>
        <v/>
      </c>
    </row>
    <row r="384">
      <c r="A384">
        <f>HYPERLINK("https://www.youtube.com/watch?v=IGIT-vENgaQ", "Video")</f>
        <v/>
      </c>
      <c r="B384" t="inlineStr">
        <is>
          <t>12:25</t>
        </is>
      </c>
      <c r="C384" t="inlineStr">
        <is>
          <t>about reducing and managing
Shopify's emissions</t>
        </is>
      </c>
      <c r="D384">
        <f>HYPERLINK("https://www.youtube.com/watch?v=IGIT-vENgaQ&amp;t=745s", "Go to time")</f>
        <v/>
      </c>
    </row>
    <row r="385">
      <c r="A385">
        <f>HYPERLINK("https://www.youtube.com/watch?v=eHJnEHyyN1Y", "Video")</f>
        <v/>
      </c>
      <c r="B385" t="inlineStr">
        <is>
          <t>12:04</t>
        </is>
      </c>
      <c r="C385" t="inlineStr">
        <is>
          <t>It turns out the UK Forestry Commission
has trees in the UK,</t>
        </is>
      </c>
      <c r="D385">
        <f>HYPERLINK("https://www.youtube.com/watch?v=eHJnEHyyN1Y&amp;t=724s", "Go to time")</f>
        <v/>
      </c>
    </row>
    <row r="386">
      <c r="A386">
        <f>HYPERLINK("https://www.youtube.com/watch?v=PI5V1-IFvlI", "Video")</f>
        <v/>
      </c>
      <c r="B386" t="inlineStr">
        <is>
          <t>6:09</t>
        </is>
      </c>
      <c r="C386" t="inlineStr">
        <is>
          <t>We all hate the feeling of missing out.</t>
        </is>
      </c>
      <c r="D386">
        <f>HYPERLINK("https://www.youtube.com/watch?v=PI5V1-IFvlI&amp;t=369s", "Go to time")</f>
        <v/>
      </c>
    </row>
    <row r="387">
      <c r="A387">
        <f>HYPERLINK("https://www.youtube.com/watch?v=PI5V1-IFvlI", "Video")</f>
        <v/>
      </c>
      <c r="B387" t="inlineStr">
        <is>
          <t>7:30</t>
        </is>
      </c>
      <c r="C387" t="inlineStr">
        <is>
          <t>They hate the sense of missing out,</t>
        </is>
      </c>
      <c r="D387">
        <f>HYPERLINK("https://www.youtube.com/watch?v=PI5V1-IFvlI&amp;t=450s", "Go to time")</f>
        <v/>
      </c>
    </row>
    <row r="388">
      <c r="A388">
        <f>HYPERLINK("https://www.youtube.com/watch?v=Li7PsYiwxVc", "Video")</f>
        <v/>
      </c>
      <c r="B388" t="inlineStr">
        <is>
          <t>3:26</t>
        </is>
      </c>
      <c r="C388" t="inlineStr">
        <is>
          <t>more specialized, one-off,
boutique-style missions</t>
        </is>
      </c>
      <c r="D388">
        <f>HYPERLINK("https://www.youtube.com/watch?v=Li7PsYiwxVc&amp;t=206s", "Go to time")</f>
        <v/>
      </c>
    </row>
    <row r="389">
      <c r="A389">
        <f>HYPERLINK("https://www.youtube.com/watch?v=Mp3Msfw90BE", "Video")</f>
        <v/>
      </c>
      <c r="B389" t="inlineStr">
        <is>
          <t>3:21</t>
        </is>
      </c>
      <c r="C389" t="inlineStr">
        <is>
          <t>Often we show up out of fear
of missing out, or worse yet, ego.</t>
        </is>
      </c>
      <c r="D389">
        <f>HYPERLINK("https://www.youtube.com/watch?v=Mp3Msfw90BE&amp;t=201s", "Go to time")</f>
        <v/>
      </c>
    </row>
    <row r="390">
      <c r="A390">
        <f>HYPERLINK("https://www.youtube.com/watch?v=Ew2z_sYABE0", "Video")</f>
        <v/>
      </c>
      <c r="B390" t="inlineStr">
        <is>
          <t>2:29</t>
        </is>
      </c>
      <c r="C390" t="inlineStr">
        <is>
          <t>social media also seems to fuel
a lot of FOMO, or fear of missing out.</t>
        </is>
      </c>
      <c r="D390">
        <f>HYPERLINK("https://www.youtube.com/watch?v=Ew2z_sYABE0&amp;t=149s", "Go to time")</f>
        <v/>
      </c>
    </row>
    <row r="391">
      <c r="A391">
        <f>HYPERLINK("https://www.youtube.com/watch?v=XPDHY-jOQYA", "Video")</f>
        <v/>
      </c>
      <c r="B391" t="inlineStr">
        <is>
          <t>2:19</t>
        </is>
      </c>
      <c r="C391" t="inlineStr">
        <is>
          <t>my parents became missionaries
to South Africa.</t>
        </is>
      </c>
      <c r="D391">
        <f>HYPERLINK("https://www.youtube.com/watch?v=XPDHY-jOQYA&amp;t=139s", "Go to time")</f>
        <v/>
      </c>
    </row>
    <row r="392">
      <c r="A392">
        <f>HYPERLINK("https://www.youtube.com/watch?v=p5IuRLOer6E", "Video")</f>
        <v/>
      </c>
      <c r="B392" t="inlineStr">
        <is>
          <t>12:20</t>
        </is>
      </c>
      <c r="C392" t="inlineStr">
        <is>
          <t>we miss out on all of the depth
and detail of the world</t>
        </is>
      </c>
      <c r="D392">
        <f>HYPERLINK("https://www.youtube.com/watch?v=p5IuRLOer6E&amp;t=740s", "Go to time")</f>
        <v/>
      </c>
    </row>
    <row r="393">
      <c r="A393">
        <f>HYPERLINK("https://www.youtube.com/watch?v=k1oPVp63eNk", "Video")</f>
        <v/>
      </c>
      <c r="B393" t="inlineStr">
        <is>
          <t>2:04</t>
        </is>
      </c>
      <c r="C393" t="inlineStr">
        <is>
          <t>its pledge to balance out
its carbon emissions by 2060</t>
        </is>
      </c>
      <c r="D393">
        <f>HYPERLINK("https://www.youtube.com/watch?v=k1oPVp63eNk&amp;t=124s", "Go to time")</f>
        <v/>
      </c>
    </row>
    <row r="394">
      <c r="A394">
        <f>HYPERLINK("https://www.youtube.com/watch?v=UXElAVBiXXs", "Video")</f>
        <v/>
      </c>
      <c r="B394" t="inlineStr">
        <is>
          <t>10:40</t>
        </is>
      </c>
      <c r="C394" t="inlineStr">
        <is>
          <t>that they have written out
an actual permission slip for themselves</t>
        </is>
      </c>
      <c r="D394">
        <f>HYPERLINK("https://www.youtube.com/watch?v=UXElAVBiXXs&amp;t=640s", "Go to time")</f>
        <v/>
      </c>
    </row>
    <row r="395">
      <c r="A395">
        <f>HYPERLINK("https://www.youtube.com/watch?v=60e6u_1TEIs", "Video")</f>
        <v/>
      </c>
      <c r="B395" t="inlineStr">
        <is>
          <t>2:33</t>
        </is>
      </c>
      <c r="C395" t="inlineStr">
        <is>
          <t>we can take our historical emissions
out of the atmosphere.</t>
        </is>
      </c>
      <c r="D395">
        <f>HYPERLINK("https://www.youtube.com/watch?v=60e6u_1TEIs&amp;t=153s", "Go to time")</f>
        <v/>
      </c>
    </row>
    <row r="396">
      <c r="A396">
        <f>HYPERLINK("https://www.youtube.com/watch?v=guXxy8LH2QM", "Video")</f>
        <v/>
      </c>
      <c r="B396" t="inlineStr">
        <is>
          <t>2:00</t>
        </is>
      </c>
      <c r="C396" t="inlineStr">
        <is>
          <t>and causing us to miss out
on people with incredible potential.</t>
        </is>
      </c>
      <c r="D396">
        <f>HYPERLINK("https://www.youtube.com/watch?v=guXxy8LH2QM&amp;t=120s", "Go to time")</f>
        <v/>
      </c>
    </row>
    <row r="397">
      <c r="A397">
        <f>HYPERLINK("https://www.youtube.com/watch?v=id4YRO7G0wE", "Video")</f>
        <v/>
      </c>
      <c r="B397" t="inlineStr">
        <is>
          <t>9:01</t>
        </is>
      </c>
      <c r="C397" t="inlineStr">
        <is>
          <t>to reproduce themselves
without our permission.</t>
        </is>
      </c>
      <c r="D397">
        <f>HYPERLINK("https://www.youtube.com/watch?v=id4YRO7G0wE&amp;t=541s", "Go to time")</f>
        <v/>
      </c>
    </row>
    <row r="398">
      <c r="A398">
        <f>HYPERLINK("https://www.youtube.com/watch?v=H_rsxmtfKr0", "Video")</f>
        <v/>
      </c>
      <c r="B398" t="inlineStr">
        <is>
          <t>11:58</t>
        </is>
      </c>
      <c r="C398" t="inlineStr">
        <is>
          <t>But we are mission-driven,
we are outcome-driven,</t>
        </is>
      </c>
      <c r="D398">
        <f>HYPERLINK("https://www.youtube.com/watch?v=H_rsxmtfKr0&amp;t=718s", "Go to time")</f>
        <v/>
      </c>
    </row>
    <row r="399">
      <c r="A399">
        <f>HYPERLINK("https://www.youtube.com/watch?v=Vn6elsrKz70", "Video")</f>
        <v/>
      </c>
      <c r="B399" t="inlineStr">
        <is>
          <t>13:20</t>
        </is>
      </c>
      <c r="C399" t="inlineStr">
        <is>
          <t>What are we missing out on?</t>
        </is>
      </c>
      <c r="D399">
        <f>HYPERLINK("https://www.youtube.com/watch?v=Vn6elsrKz70&amp;t=800s", "Go to time")</f>
        <v/>
      </c>
    </row>
    <row r="400">
      <c r="A400">
        <f>HYPERLINK("https://www.youtube.com/watch?v=D6uELr0j05g", "Video")</f>
        <v/>
      </c>
      <c r="B400" t="inlineStr">
        <is>
          <t>8:44</t>
        </is>
      </c>
      <c r="C400" t="inlineStr">
        <is>
          <t>and I miss hanging out with my friends.</t>
        </is>
      </c>
      <c r="D400">
        <f>HYPERLINK("https://www.youtube.com/watch?v=D6uELr0j05g&amp;t=524s", "Go to time")</f>
        <v/>
      </c>
    </row>
    <row r="401">
      <c r="A401">
        <f>HYPERLINK("https://www.youtube.com/watch?v=QPC5_P2_Fu8", "Video")</f>
        <v/>
      </c>
      <c r="B401" t="inlineStr">
        <is>
          <t>3:15</t>
        </is>
      </c>
      <c r="C401" t="inlineStr">
        <is>
          <t>for about a quarter
of all carbon dioxide emissions.</t>
        </is>
      </c>
      <c r="D401">
        <f>HYPERLINK("https://www.youtube.com/watch?v=QPC5_P2_Fu8&amp;t=195s", "Go to time")</f>
        <v/>
      </c>
    </row>
    <row r="402">
      <c r="A402">
        <f>HYPERLINK("https://www.youtube.com/watch?v=hv-tFIuhD8E", "Video")</f>
        <v/>
      </c>
      <c r="B402" t="inlineStr">
        <is>
          <t>1:01</t>
        </is>
      </c>
      <c r="C402" t="inlineStr">
        <is>
          <t>they were asked about the mission.</t>
        </is>
      </c>
      <c r="D402">
        <f>HYPERLINK("https://www.youtube.com/watch?v=hv-tFIuhD8E&amp;t=61s", "Go to time")</f>
        <v/>
      </c>
    </row>
    <row r="403">
      <c r="A403">
        <f>HYPERLINK("https://www.youtube.com/watch?v=udhOs50aXts", "Video")</f>
        <v/>
      </c>
      <c r="B403" t="inlineStr">
        <is>
          <t>1:31</t>
        </is>
      </c>
      <c r="C403" t="inlineStr">
        <is>
          <t>It's no longer just about reducing
greenhouse gas emissions,</t>
        </is>
      </c>
      <c r="D403">
        <f>HYPERLINK("https://www.youtube.com/watch?v=udhOs50aXts&amp;t=91s", "Go to time")</f>
        <v/>
      </c>
    </row>
    <row r="404">
      <c r="A404">
        <f>HYPERLINK("https://www.youtube.com/watch?v=HW2SSoYteIs", "Video")</f>
        <v/>
      </c>
      <c r="B404" t="inlineStr">
        <is>
          <t>12:33</t>
        </is>
      </c>
      <c r="C404" t="inlineStr">
        <is>
          <t>we're going to be missing out on.</t>
        </is>
      </c>
      <c r="D404">
        <f>HYPERLINK("https://www.youtube.com/watch?v=HW2SSoYteIs&amp;t=753s", "Go to time")</f>
        <v/>
      </c>
    </row>
    <row r="405">
      <c r="A405">
        <f>HYPERLINK("https://www.youtube.com/watch?v=NYJUgzZYaoo", "Video")</f>
        <v/>
      </c>
      <c r="B405" t="inlineStr">
        <is>
          <t>5:31</t>
        </is>
      </c>
      <c r="C405" t="inlineStr">
        <is>
          <t>of making steel and concrete
without emissions.</t>
        </is>
      </c>
      <c r="D405">
        <f>HYPERLINK("https://www.youtube.com/watch?v=NYJUgzZYaoo&amp;t=331s", "Go to time")</f>
        <v/>
      </c>
    </row>
    <row r="406">
      <c r="A406">
        <f>HYPERLINK("https://www.youtube.com/watch?v=NYJUgzZYaoo", "Video")</f>
        <v/>
      </c>
      <c r="B406" t="inlineStr">
        <is>
          <t>8:25</t>
        </is>
      </c>
      <c r="C406" t="inlineStr">
        <is>
          <t>or it can be used
to make steel without emissions.</t>
        </is>
      </c>
      <c r="D406">
        <f>HYPERLINK("https://www.youtube.com/watch?v=NYJUgzZYaoo&amp;t=505s", "Go to time")</f>
        <v/>
      </c>
    </row>
    <row r="407">
      <c r="A407">
        <f>HYPERLINK("https://www.youtube.com/watch?v=NYJUgzZYaoo", "Video")</f>
        <v/>
      </c>
      <c r="B407" t="inlineStr">
        <is>
          <t>9:10</t>
        </is>
      </c>
      <c r="C407" t="inlineStr">
        <is>
          <t>For instance, how do we grow
healthy food without emissions</t>
        </is>
      </c>
      <c r="D407">
        <f>HYPERLINK("https://www.youtube.com/watch?v=NYJUgzZYaoo&amp;t=550s", "Go to time")</f>
        <v/>
      </c>
    </row>
    <row r="408">
      <c r="A408">
        <f>HYPERLINK("https://www.youtube.com/watch?v=NYJUgzZYaoo", "Video")</f>
        <v/>
      </c>
      <c r="B408" t="inlineStr">
        <is>
          <t>9:18</t>
        </is>
      </c>
      <c r="C408" t="inlineStr">
        <is>
          <t>How do we construct our buildings
and fly airplanes without emissions?</t>
        </is>
      </c>
      <c r="D408">
        <f>HYPERLINK("https://www.youtube.com/watch?v=NYJUgzZYaoo&amp;t=558s", "Go to time")</f>
        <v/>
      </c>
    </row>
    <row r="409">
      <c r="A409">
        <f>HYPERLINK("https://www.youtube.com/watch?v=NYJUgzZYaoo", "Video")</f>
        <v/>
      </c>
      <c r="B409" t="inlineStr">
        <is>
          <t>9:31</t>
        </is>
      </c>
      <c r="C409" t="inlineStr">
        <is>
          <t>How do we make steel without emissions</t>
        </is>
      </c>
      <c r="D409">
        <f>HYPERLINK("https://www.youtube.com/watch?v=NYJUgzZYaoo&amp;t=571s", "Go to time")</f>
        <v/>
      </c>
    </row>
    <row r="410">
      <c r="A410">
        <f>HYPERLINK("https://www.youtube.com/watch?v=cTIUiN6inIQ", "Video")</f>
        <v/>
      </c>
      <c r="B410" t="inlineStr">
        <is>
          <t>0:03</t>
        </is>
      </c>
      <c r="C410" t="inlineStr">
        <is>
          <t>That's short for "Fear Of Missing Out."</t>
        </is>
      </c>
      <c r="D410">
        <f>HYPERLINK("https://www.youtube.com/watch?v=cTIUiN6inIQ&amp;t=3s", "Go to time")</f>
        <v/>
      </c>
    </row>
    <row r="411">
      <c r="A411">
        <f>HYPERLINK("https://www.youtube.com/watch?v=2wu28tI9VkM", "Video")</f>
        <v/>
      </c>
      <c r="B411" t="inlineStr">
        <is>
          <t>3:15</t>
        </is>
      </c>
      <c r="C411" t="inlineStr">
        <is>
          <t>We're missing a crucial aspect
in the debate about immigration policy.</t>
        </is>
      </c>
      <c r="D411">
        <f>HYPERLINK("https://www.youtube.com/watch?v=2wu28tI9VkM&amp;t=195s", "Go to time")</f>
        <v/>
      </c>
    </row>
    <row r="412">
      <c r="A412">
        <f>HYPERLINK("https://www.youtube.com/watch?v=Lz9CQ2zKt3M", "Video")</f>
        <v/>
      </c>
      <c r="B412" t="inlineStr">
        <is>
          <t>17:26</t>
        </is>
      </c>
      <c r="C412" t="inlineStr">
        <is>
          <t>to the less wealthy countries
to help them out with cutting emissions</t>
        </is>
      </c>
      <c r="D412">
        <f>HYPERLINK("https://www.youtube.com/watch?v=Lz9CQ2zKt3M&amp;t=1046s", "Go to time")</f>
        <v/>
      </c>
    </row>
    <row r="413">
      <c r="A413">
        <f>HYPERLINK("https://www.youtube.com/watch?v=VDP27kIe7-s", "Video")</f>
        <v/>
      </c>
      <c r="B413" t="inlineStr">
        <is>
          <t>5:04</t>
        </is>
      </c>
      <c r="C413" t="inlineStr">
        <is>
          <t>Figuring out what species are missing</t>
        </is>
      </c>
      <c r="D413">
        <f>HYPERLINK("https://www.youtube.com/watch?v=VDP27kIe7-s&amp;t=304s", "Go to time")</f>
        <v/>
      </c>
    </row>
    <row r="414">
      <c r="A414">
        <f>HYPERLINK("https://www.youtube.com/watch?v=EpipswT-LuE", "Video")</f>
        <v/>
      </c>
      <c r="B414" t="inlineStr">
        <is>
          <t>8:40</t>
        </is>
      </c>
      <c r="C414" t="inlineStr">
        <is>
          <t>In the tech industry,
we often talk about missions.</t>
        </is>
      </c>
      <c r="D414">
        <f>HYPERLINK("https://www.youtube.com/watch?v=EpipswT-LuE&amp;t=520s", "Go to time")</f>
        <v/>
      </c>
    </row>
    <row r="415">
      <c r="A415">
        <f>HYPERLINK("https://www.youtube.com/watch?v=KWkIgCnUWvY", "Video")</f>
        <v/>
      </c>
      <c r="B415" t="inlineStr">
        <is>
          <t>0:31</t>
        </is>
      </c>
      <c r="C415" t="inlineStr">
        <is>
          <t>That's one of the things
I miss the most about home --</t>
        </is>
      </c>
      <c r="D415">
        <f>HYPERLINK("https://www.youtube.com/watch?v=KWkIgCnUWvY&amp;t=31s", "Go to time")</f>
        <v/>
      </c>
    </row>
    <row r="416">
      <c r="A416">
        <f>HYPERLINK("https://www.youtube.com/watch?v=Rp_HEnOWEso", "Video")</f>
        <v/>
      </c>
      <c r="B416" t="inlineStr">
        <is>
          <t>4:21</t>
        </is>
      </c>
      <c r="C416" t="inlineStr">
        <is>
          <t>we are really missing out
on embracing part of ourselves.</t>
        </is>
      </c>
      <c r="D416">
        <f>HYPERLINK("https://www.youtube.com/watch?v=Rp_HEnOWEso&amp;t=261s", "Go to time")</f>
        <v/>
      </c>
    </row>
    <row r="417">
      <c r="A417">
        <f>HYPERLINK("https://www.youtube.com/watch?v=Zgo6YvmAfjI", "Video")</f>
        <v/>
      </c>
      <c r="B417" t="inlineStr">
        <is>
          <t>1:35</t>
        </is>
      </c>
      <c r="C417" t="inlineStr">
        <is>
          <t>three nuns missionaries from South</t>
        </is>
      </c>
      <c r="D417">
        <f>HYPERLINK("https://www.youtube.com/watch?v=Zgo6YvmAfjI&amp;t=95s", "Go to time")</f>
        <v/>
      </c>
    </row>
    <row r="418">
      <c r="A418">
        <f>HYPERLINK("https://www.youtube.com/watch?v=V0DX97nR1nY", "Video")</f>
        <v/>
      </c>
      <c r="B418" t="inlineStr">
        <is>
          <t>1:20</t>
        </is>
      </c>
      <c r="C418" t="inlineStr">
        <is>
          <t>missionaries from south africa</t>
        </is>
      </c>
      <c r="D418">
        <f>HYPERLINK("https://www.youtube.com/watch?v=V0DX97nR1nY&amp;t=80s", "Go to time")</f>
        <v/>
      </c>
    </row>
    <row r="419">
      <c r="A419">
        <f>HYPERLINK("https://www.youtube.com/watch?v=IzFw-TdkJog", "Video")</f>
        <v/>
      </c>
      <c r="B419" t="inlineStr">
        <is>
          <t>5:42</t>
        </is>
      </c>
      <c r="C419" t="inlineStr">
        <is>
          <t>miss Angela Martin you have outdone</t>
        </is>
      </c>
      <c r="D419">
        <f>HYPERLINK("https://www.youtube.com/watch?v=IzFw-TdkJog&amp;t=342s", "Go to time")</f>
        <v/>
      </c>
    </row>
    <row r="420">
      <c r="A420">
        <f>HYPERLINK("https://www.youtube.com/watch?v=SOKkz1mvkV0", "Video")</f>
        <v/>
      </c>
      <c r="B420" t="inlineStr">
        <is>
          <t>1:09</t>
        </is>
      </c>
      <c r="C420" t="inlineStr">
        <is>
          <t>you gonna miss most about Scranton oh</t>
        </is>
      </c>
      <c r="D420">
        <f>HYPERLINK("https://www.youtube.com/watch?v=SOKkz1mvkV0&amp;t=69s", "Go to time")</f>
        <v/>
      </c>
    </row>
    <row r="421">
      <c r="A421">
        <f>HYPERLINK("https://www.youtube.com/watch?v=hdcBcUS_5h0", "Video")</f>
        <v/>
      </c>
      <c r="B421" t="inlineStr">
        <is>
          <t>1:16</t>
        </is>
      </c>
      <c r="C421" t="inlineStr">
        <is>
          <t>miss about college the parties everybody</t>
        </is>
      </c>
      <c r="D421">
        <f>HYPERLINK("https://www.youtube.com/watch?v=hdcBcUS_5h0&amp;t=76s", "Go to time")</f>
        <v/>
      </c>
    </row>
    <row r="422">
      <c r="A422">
        <f>HYPERLINK("https://www.youtube.com/watch?v=Yk_tnnmE9Ro", "Video")</f>
        <v/>
      </c>
      <c r="B422" t="inlineStr">
        <is>
          <t>0:51</t>
        </is>
      </c>
      <c r="C422" t="inlineStr">
        <is>
          <t>How about instead of yelling
at our sweet little Miss Kapoor</t>
        </is>
      </c>
      <c r="D422">
        <f>HYPERLINK("https://www.youtube.com/watch?v=Yk_tnnmE9Ro&amp;t=51s", "Go to time")</f>
        <v/>
      </c>
    </row>
    <row r="423">
      <c r="A423">
        <f>HYPERLINK("https://www.youtube.com/watch?v=ggqQ-H-qhxA", "Video")</f>
        <v/>
      </c>
      <c r="B423" t="inlineStr">
        <is>
          <t>0:11</t>
        </is>
      </c>
      <c r="C423" t="inlineStr">
        <is>
          <t>-There's about $3,000 missing,</t>
        </is>
      </c>
      <c r="D423">
        <f>HYPERLINK("https://www.youtube.com/watch?v=ggqQ-H-qhxA&amp;t=11s", "Go to time")</f>
        <v/>
      </c>
    </row>
    <row r="424">
      <c r="A424">
        <f>HYPERLINK("https://www.youtube.com/watch?v=W31p3L8i7UY", "Video")</f>
        <v/>
      </c>
      <c r="B424" t="inlineStr">
        <is>
          <t>3:43</t>
        </is>
      </c>
      <c r="C424" t="inlineStr">
        <is>
          <t>Miss Angela Martin you have outdone</t>
        </is>
      </c>
      <c r="D424">
        <f>HYPERLINK("https://www.youtube.com/watch?v=W31p3L8i7UY&amp;t=223s", "Go to time")</f>
        <v/>
      </c>
    </row>
    <row r="425">
      <c r="A425">
        <f>HYPERLINK("https://www.youtube.com/watch?v=kLS81ZGDil8", "Video")</f>
        <v/>
      </c>
      <c r="B425" t="inlineStr">
        <is>
          <t>0:12</t>
        </is>
      </c>
      <c r="C425" t="inlineStr">
        <is>
          <t>miss angela martin you have outdone</t>
        </is>
      </c>
      <c r="D425">
        <f>HYPERLINK("https://www.youtube.com/watch?v=kLS81ZGDil8&amp;t=12s", "Go to time")</f>
        <v/>
      </c>
    </row>
    <row r="426">
      <c r="A426">
        <f>HYPERLINK("https://www.youtube.com/watch?v=qapk60Z6SCE", "Video")</f>
        <v/>
      </c>
      <c r="B426" t="inlineStr">
        <is>
          <t>2:30</t>
        </is>
      </c>
      <c r="C426" t="inlineStr">
        <is>
          <t>missing out on some unlikely animal</t>
        </is>
      </c>
      <c r="D426">
        <f>HYPERLINK("https://www.youtube.com/watch?v=qapk60Z6SCE&amp;t=150s", "Go to time")</f>
        <v/>
      </c>
    </row>
    <row r="427">
      <c r="A427">
        <f>HYPERLINK("https://www.youtube.com/watch?v=wIc5f6Vp984", "Video")</f>
        <v/>
      </c>
      <c r="B427" t="inlineStr">
        <is>
          <t>0:27</t>
        </is>
      </c>
      <c r="C427" t="inlineStr">
        <is>
          <t>commission comes out too</t>
        </is>
      </c>
      <c r="D427">
        <f>HYPERLINK("https://www.youtube.com/watch?v=wIc5f6Vp984&amp;t=27s", "Go to time")</f>
        <v/>
      </c>
    </row>
    <row r="428">
      <c r="A428">
        <f>HYPERLINK("https://www.youtube.com/watch?v=wIc5f6Vp984", "Video")</f>
        <v/>
      </c>
      <c r="B428" t="inlineStr">
        <is>
          <t>1:32</t>
        </is>
      </c>
      <c r="C428" t="inlineStr">
        <is>
          <t>think about your commission cap</t>
        </is>
      </c>
      <c r="D428">
        <f>HYPERLINK("https://www.youtube.com/watch?v=wIc5f6Vp984&amp;t=92s", "Go to time")</f>
        <v/>
      </c>
    </row>
    <row r="429">
      <c r="A429">
        <f>HYPERLINK("https://www.youtube.com/watch?v=2-YKgCzA3RQ", "Video")</f>
        <v/>
      </c>
      <c r="B429" t="inlineStr">
        <is>
          <t>1:18</t>
        </is>
      </c>
      <c r="C429" t="inlineStr">
        <is>
          <t>gonna miss most about Scranton oh wow</t>
        </is>
      </c>
      <c r="D429">
        <f>HYPERLINK("https://www.youtube.com/watch?v=2-YKgCzA3RQ&amp;t=78s", "Go to time")</f>
        <v/>
      </c>
    </row>
    <row r="430">
      <c r="A430">
        <f>HYPERLINK("https://www.youtube.com/watch?v=QTKzTs5EKIM", "Video")</f>
        <v/>
      </c>
      <c r="B430" t="inlineStr">
        <is>
          <t>7:37</t>
        </is>
      </c>
      <c r="C430" t="inlineStr">
        <is>
          <t>though so how about guys 1% commission a</t>
        </is>
      </c>
      <c r="D430">
        <f>HYPERLINK("https://www.youtube.com/watch?v=QTKzTs5EKIM&amp;t=457s",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2025-05-20T03:36:39Z</dcterms:created>
  <dcterms:modified xsi:type="dcterms:W3CDTF">2025-05-20T03:36:39Z</dcterms:modified>
</cp:coreProperties>
</file>