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HYPERLINK("https://www.youtube.com/watch?v=dRke-WXRvME", "Video")</f>
        <v/>
      </c>
      <c r="B2" t="inlineStr">
        <is>
          <t>3:57</t>
        </is>
      </c>
      <c r="C2" t="inlineStr">
        <is>
          <t>including plane crashes, but even
the best designed nuclear reactors</t>
        </is>
      </c>
      <c r="D2">
        <f>HYPERLINK("https://www.youtube.com/watch?v=dRke-WXRvME&amp;t=237s", "Go to time")</f>
        <v/>
      </c>
    </row>
    <row r="3">
      <c r="A3">
        <f>HYPERLINK("https://www.youtube.com/watch?v=_rfvQJ6jptQ", "Video")</f>
        <v/>
      </c>
      <c r="B3" t="inlineStr">
        <is>
          <t>2:21</t>
        </is>
      </c>
      <c r="C3" t="inlineStr">
        <is>
          <t>Could we survive a crash of the global banking system</t>
        </is>
      </c>
      <c r="D3">
        <f>HYPERLINK("https://www.youtube.com/watch?v=_rfvQJ6jptQ&amp;t=141s", "Go to time")</f>
        <v/>
      </c>
    </row>
    <row r="4">
      <c r="A4">
        <f>HYPERLINK("https://www.youtube.com/watch?v=6QwiYfqX1sg", "Video")</f>
        <v/>
      </c>
      <c r="B4" t="inlineStr">
        <is>
          <t>4:40</t>
        </is>
      </c>
      <c r="C4" t="inlineStr">
        <is>
          <t>How many can be safely removed
from the plane before it crashes?</t>
        </is>
      </c>
      <c r="D4">
        <f>HYPERLINK("https://www.youtube.com/watch?v=6QwiYfqX1sg&amp;t=280s", "Go to time")</f>
        <v/>
      </c>
    </row>
    <row r="5">
      <c r="A5">
        <f>HYPERLINK("https://www.youtube.com/watch?v=ldB7KzzuIhk", "Video")</f>
        <v/>
      </c>
      <c r="B5" t="inlineStr">
        <is>
          <t>0:44</t>
        </is>
      </c>
      <c r="C5" t="inlineStr">
        <is>
          <t>and keeping everything crossed
that you wouldn't crash!</t>
        </is>
      </c>
      <c r="D5">
        <f>HYPERLINK("https://www.youtube.com/watch?v=ldB7KzzuIhk&amp;t=44s", "Go to time")</f>
        <v/>
      </c>
    </row>
    <row r="6">
      <c r="A6">
        <f>HYPERLINK("https://www.youtube.com/watch?v=DLtxUiwY6j8", "Video")</f>
        <v/>
      </c>
      <c r="B6" t="inlineStr">
        <is>
          <t>2:49</t>
        </is>
      </c>
      <c r="C6" t="inlineStr">
        <is>
          <t>the financial crash of 2007 8 created a</t>
        </is>
      </c>
      <c r="D6">
        <f>HYPERLINK("https://www.youtube.com/watch?v=DLtxUiwY6j8&amp;t=169s", "Go to time")</f>
        <v/>
      </c>
    </row>
    <row r="7">
      <c r="A7">
        <f>HYPERLINK("https://www.youtube.com/watch?v=ldQOrbF0kqc", "Video")</f>
        <v/>
      </c>
      <c r="B7" t="inlineStr">
        <is>
          <t>0:51</t>
        </is>
      </c>
      <c r="C7" t="inlineStr">
        <is>
          <t>it will be followed by a crash.</t>
        </is>
      </c>
      <c r="D7">
        <f>HYPERLINK("https://www.youtube.com/watch?v=ldQOrbF0kqc&amp;t=51s", "Go to time")</f>
        <v/>
      </c>
    </row>
    <row r="8">
      <c r="A8">
        <f>HYPERLINK("https://www.youtube.com/watch?v=ldQOrbF0kqc", "Video")</f>
        <v/>
      </c>
      <c r="B8" t="inlineStr">
        <is>
          <t>0:53</t>
        </is>
      </c>
      <c r="C8" t="inlineStr">
        <is>
          <t>And that crash makes you feel tired,
irritable,</t>
        </is>
      </c>
      <c r="D8">
        <f>HYPERLINK("https://www.youtube.com/watch?v=ldQOrbF0kqc&amp;t=53s", "Go to time")</f>
        <v/>
      </c>
    </row>
    <row r="9">
      <c r="A9">
        <f>HYPERLINK("https://www.youtube.com/watch?v=2Db-ANLwTkI", "Video")</f>
        <v/>
      </c>
      <c r="B9" t="inlineStr">
        <is>
          <t>0:38</t>
        </is>
      </c>
      <c r="C9" t="inlineStr">
        <is>
          <t>My father died in a car crash
when I was a teenager.</t>
        </is>
      </c>
      <c r="D9">
        <f>HYPERLINK("https://www.youtube.com/watch?v=2Db-ANLwTkI&amp;t=38s", "Go to time")</f>
        <v/>
      </c>
    </row>
    <row r="10">
      <c r="A10">
        <f>HYPERLINK("https://www.youtube.com/watch?v=KbRObyIqv1U", "Video")</f>
        <v/>
      </c>
      <c r="B10" t="inlineStr">
        <is>
          <t>3:07</t>
        </is>
      </c>
      <c r="C10" t="inlineStr">
        <is>
          <t>When these crash on a planet,</t>
        </is>
      </c>
      <c r="D10">
        <f>HYPERLINK("https://www.youtube.com/watch?v=KbRObyIqv1U&amp;t=187s", "Go to time")</f>
        <v/>
      </c>
    </row>
    <row r="11">
      <c r="A11">
        <f>HYPERLINK("https://www.youtube.com/watch?v=KbRObyIqv1U", "Video")</f>
        <v/>
      </c>
      <c r="B11" t="inlineStr">
        <is>
          <t>4:34</t>
        </is>
      </c>
      <c r="C11" t="inlineStr">
        <is>
          <t>The final step is surviving the crash
landing onto your new home.</t>
        </is>
      </c>
      <c r="D11">
        <f>HYPERLINK("https://www.youtube.com/watch?v=KbRObyIqv1U&amp;t=274s", "Go to time")</f>
        <v/>
      </c>
    </row>
    <row r="12">
      <c r="A12">
        <f>HYPERLINK("https://www.youtube.com/watch?v=sdnp5SHZcR8", "Video")</f>
        <v/>
      </c>
      <c r="B12" t="inlineStr">
        <is>
          <t>1:04</t>
        </is>
      </c>
      <c r="C12" t="inlineStr">
        <is>
          <t>So, while a rasher of bacon
may become an illicit luxury</t>
        </is>
      </c>
      <c r="D12">
        <f>HYPERLINK("https://www.youtube.com/watch?v=sdnp5SHZcR8&amp;t=64s", "Go to time")</f>
        <v/>
      </c>
    </row>
    <row r="13">
      <c r="A13">
        <f>HYPERLINK("https://www.youtube.com/watch?v=jxIcGkugZ18", "Video")</f>
        <v/>
      </c>
      <c r="B13" t="inlineStr">
        <is>
          <t>0:17</t>
        </is>
      </c>
      <c r="C13" t="inlineStr">
        <is>
          <t>It's not to be all like
#allmenaretrash,</t>
        </is>
      </c>
      <c r="D13">
        <f>HYPERLINK("https://www.youtube.com/watch?v=jxIcGkugZ18&amp;t=17s", "Go to time")</f>
        <v/>
      </c>
    </row>
    <row r="14">
      <c r="A14">
        <f>HYPERLINK("https://www.youtube.com/watch?v=Mp4S896JXyU", "Video")</f>
        <v/>
      </c>
      <c r="B14" t="inlineStr">
        <is>
          <t>4:10</t>
        </is>
      </c>
      <c r="C14" t="inlineStr">
        <is>
          <t>crash a period of disillusionment and</t>
        </is>
      </c>
      <c r="D14">
        <f>HYPERLINK("https://www.youtube.com/watch?v=Mp4S896JXyU&amp;t=250s", "Go to time")</f>
        <v/>
      </c>
    </row>
    <row r="15">
      <c r="A15">
        <f>HYPERLINK("https://www.youtube.com/watch?v=KZGVgz9b2fw", "Video")</f>
        <v/>
      </c>
      <c r="B15" t="inlineStr">
        <is>
          <t>0:46</t>
        </is>
      </c>
      <c r="C15" t="inlineStr">
        <is>
          <t>the trash even just to avoid the thing</t>
        </is>
      </c>
      <c r="D15">
        <f>HYPERLINK("https://www.youtube.com/watch?v=KZGVgz9b2fw&amp;t=46s", "Go to time")</f>
        <v/>
      </c>
    </row>
    <row r="16">
      <c r="A16">
        <f>HYPERLINK("https://www.youtube.com/watch?v=62sdWDWDNBE", "Video")</f>
        <v/>
      </c>
      <c r="B16" t="inlineStr">
        <is>
          <t>1:11</t>
        </is>
      </c>
      <c r="C16" t="inlineStr">
        <is>
          <t>market crash and Nations still hoard it</t>
        </is>
      </c>
      <c r="D16">
        <f>HYPERLINK("https://www.youtube.com/watch?v=62sdWDWDNBE&amp;t=71s", "Go to time")</f>
        <v/>
      </c>
    </row>
    <row r="17">
      <c r="A17">
        <f>HYPERLINK("https://www.youtube.com/watch?v=z2SYR7ZEMvo", "Video")</f>
        <v/>
      </c>
      <c r="B17" t="inlineStr">
        <is>
          <t>0:59</t>
        </is>
      </c>
      <c r="C17" t="inlineStr">
        <is>
          <t>that Paul McCartney of The Beatles
had died in a car crash</t>
        </is>
      </c>
      <c r="D17">
        <f>HYPERLINK("https://www.youtube.com/watch?v=z2SYR7ZEMvo&amp;t=59s", "Go to time")</f>
        <v/>
      </c>
    </row>
    <row r="18">
      <c r="A18">
        <f>HYPERLINK("https://www.youtube.com/watch?v=hZlBaLSqqEg", "Video")</f>
        <v/>
      </c>
      <c r="B18" t="inlineStr">
        <is>
          <t>0:19</t>
        </is>
      </c>
      <c r="C18" t="inlineStr">
        <is>
          <t>So the financial crash
happened 10 years ago</t>
        </is>
      </c>
      <c r="D18">
        <f>HYPERLINK("https://www.youtube.com/watch?v=hZlBaLSqqEg&amp;t=19s", "Go to time")</f>
        <v/>
      </c>
    </row>
    <row r="19">
      <c r="A19">
        <f>HYPERLINK("https://www.youtube.com/watch?v=0B72KA76Lyg", "Video")</f>
        <v/>
      </c>
      <c r="B19" t="inlineStr">
        <is>
          <t>1:19</t>
        </is>
      </c>
      <c r="C19" t="inlineStr">
        <is>
          <t>In war or after an assault
or car crash.</t>
        </is>
      </c>
      <c r="D19">
        <f>HYPERLINK("https://www.youtube.com/watch?v=0B72KA76Lyg&amp;t=79s", "Go to time")</f>
        <v/>
      </c>
    </row>
    <row r="20">
      <c r="A20">
        <f>HYPERLINK("https://www.youtube.com/watch?v=1BcqE-Ez1Lg", "Video")</f>
        <v/>
      </c>
      <c r="B20" t="inlineStr">
        <is>
          <t>2:17</t>
        </is>
      </c>
      <c r="C20" t="inlineStr">
        <is>
          <t>and listen to the sound of the waves
crashing on a beach.</t>
        </is>
      </c>
      <c r="D20">
        <f>HYPERLINK("https://www.youtube.com/watch?v=1BcqE-Ez1Lg&amp;t=137s", "Go to time")</f>
        <v/>
      </c>
    </row>
    <row r="21">
      <c r="A21">
        <f>HYPERLINK("https://www.youtube.com/watch?v=sBXYtaXfmQg", "Video")</f>
        <v/>
      </c>
      <c r="B21" t="inlineStr">
        <is>
          <t>31:26</t>
        </is>
      </c>
      <c r="C21" t="inlineStr">
        <is>
          <t>Trash and memories.</t>
        </is>
      </c>
      <c r="D21">
        <f>HYPERLINK("https://www.youtube.com/watch?v=sBXYtaXfmQg&amp;t=1886s", "Go to time")</f>
        <v/>
      </c>
    </row>
    <row r="22">
      <c r="A22">
        <f>HYPERLINK("https://www.youtube.com/watch?v=wKfUK1Gd6YM", "Video")</f>
        <v/>
      </c>
      <c r="B22" t="inlineStr">
        <is>
          <t>4:41</t>
        </is>
      </c>
      <c r="C22" t="inlineStr">
        <is>
          <t>it’s probably going to come crashing down
and then you’re adding failure to a whole</t>
        </is>
      </c>
      <c r="D22">
        <f>HYPERLINK("https://www.youtube.com/watch?v=wKfUK1Gd6YM&amp;t=281s", "Go to time")</f>
        <v/>
      </c>
    </row>
    <row r="23">
      <c r="A23">
        <f>HYPERLINK("https://www.youtube.com/watch?v=9e-ugLMgfT4", "Video")</f>
        <v/>
      </c>
      <c r="B23" t="inlineStr">
        <is>
          <t>2:13</t>
        </is>
      </c>
      <c r="C23" t="inlineStr">
        <is>
          <t>that said oh it's a bit Brash to say</t>
        </is>
      </c>
      <c r="D23">
        <f>HYPERLINK("https://www.youtube.com/watch?v=9e-ugLMgfT4&amp;t=133s", "Go to time")</f>
        <v/>
      </c>
    </row>
    <row r="24">
      <c r="A24">
        <f>HYPERLINK("https://www.youtube.com/watch?v=9e-ugLMgfT4", "Video")</f>
        <v/>
      </c>
      <c r="B24" t="inlineStr">
        <is>
          <t>2:17</t>
        </is>
      </c>
      <c r="C24" t="inlineStr">
        <is>
          <t>Brash to say own the podium uh what do</t>
        </is>
      </c>
      <c r="D24">
        <f>HYPERLINK("https://www.youtube.com/watch?v=9e-ugLMgfT4&amp;t=137s", "Go to time")</f>
        <v/>
      </c>
    </row>
    <row r="25">
      <c r="A25">
        <f>HYPERLINK("https://www.youtube.com/watch?v=--z41eyiErk", "Video")</f>
        <v/>
      </c>
      <c r="B25" t="inlineStr">
        <is>
          <t>3:10</t>
        </is>
      </c>
      <c r="C25" t="inlineStr">
        <is>
          <t>successful organization because there'd
be a lot of kind of trashy silly</t>
        </is>
      </c>
      <c r="D25">
        <f>HYPERLINK("https://www.youtube.com/watch?v=--z41eyiErk&amp;t=190s", "Go to time")</f>
        <v/>
      </c>
    </row>
    <row r="26">
      <c r="A26">
        <f>HYPERLINK("https://www.youtube.com/watch?v=fe5Sc9RR8oY", "Video")</f>
        <v/>
      </c>
      <c r="B26" t="inlineStr">
        <is>
          <t>0:21</t>
        </is>
      </c>
      <c r="C26" t="inlineStr">
        <is>
          <t>not kind of out getting trashed every</t>
        </is>
      </c>
      <c r="D26">
        <f>HYPERLINK("https://www.youtube.com/watch?v=fe5Sc9RR8oY&amp;t=21s", "Go to time")</f>
        <v/>
      </c>
    </row>
    <row r="27">
      <c r="A27">
        <f>HYPERLINK("https://www.youtube.com/watch?v=fe5Sc9RR8oY", "Video")</f>
        <v/>
      </c>
      <c r="B27" t="inlineStr">
        <is>
          <t>1:52</t>
        </is>
      </c>
      <c r="C27" t="inlineStr">
        <is>
          <t>completely trashed and then go home with</t>
        </is>
      </c>
      <c r="D27">
        <f>HYPERLINK("https://www.youtube.com/watch?v=fe5Sc9RR8oY&amp;t=112s", "Go to time")</f>
        <v/>
      </c>
    </row>
    <row r="28">
      <c r="A28">
        <f>HYPERLINK("https://www.youtube.com/watch?v=67o-kkGBi-M", "Video")</f>
        <v/>
      </c>
      <c r="B28" t="inlineStr">
        <is>
          <t>4:24</t>
        </is>
      </c>
      <c r="C28" t="inlineStr">
        <is>
          <t>constantly crashing and bashing against</t>
        </is>
      </c>
      <c r="D28">
        <f>HYPERLINK("https://www.youtube.com/watch?v=67o-kkGBi-M&amp;t=264s", "Go to time")</f>
        <v/>
      </c>
    </row>
    <row r="29">
      <c r="A29">
        <f>HYPERLINK("https://www.youtube.com/watch?v=ON1goZRwO9o", "Video")</f>
        <v/>
      </c>
      <c r="B29" t="inlineStr">
        <is>
          <t>4:09</t>
        </is>
      </c>
      <c r="C29" t="inlineStr">
        <is>
          <t>to be able to stop and not crash into</t>
        </is>
      </c>
      <c r="D29">
        <f>HYPERLINK("https://www.youtube.com/watch?v=ON1goZRwO9o&amp;t=249s", "Go to time")</f>
        <v/>
      </c>
    </row>
    <row r="30">
      <c r="A30">
        <f>HYPERLINK("https://www.youtube.com/watch?v=_qpsGj68yFA", "Video")</f>
        <v/>
      </c>
      <c r="B30" t="inlineStr">
        <is>
          <t>4:47</t>
        </is>
      </c>
      <c r="C30" t="inlineStr">
        <is>
          <t>(waves crashing)</t>
        </is>
      </c>
      <c r="D30">
        <f>HYPERLINK("https://www.youtube.com/watch?v=_qpsGj68yFA&amp;t=287s", "Go to time")</f>
        <v/>
      </c>
    </row>
    <row r="31">
      <c r="A31">
        <f>HYPERLINK("https://www.youtube.com/watch?v=CSv0pQbo6tg", "Video")</f>
        <v/>
      </c>
      <c r="B31" t="inlineStr">
        <is>
          <t>35:57</t>
        </is>
      </c>
      <c r="C31" t="inlineStr">
        <is>
          <t>States is treated like trash for</t>
        </is>
      </c>
      <c r="D31">
        <f>HYPERLINK("https://www.youtube.com/watch?v=CSv0pQbo6tg&amp;t=2157s", "Go to time")</f>
        <v/>
      </c>
    </row>
    <row r="32">
      <c r="A32">
        <f>HYPERLINK("https://www.youtube.com/watch?v=PsckCg4auUw", "Video")</f>
        <v/>
      </c>
      <c r="B32" t="inlineStr">
        <is>
          <t>2:32</t>
        </is>
      </c>
      <c r="C32" t="inlineStr">
        <is>
          <t>Like a guy who mentored me, his name was Ahman
Rashidi, he used to say to me, "Omar, proof</t>
        </is>
      </c>
      <c r="D32">
        <f>HYPERLINK("https://www.youtube.com/watch?v=PsckCg4auUw&amp;t=152s", "Go to time")</f>
        <v/>
      </c>
    </row>
    <row r="33">
      <c r="A33">
        <f>HYPERLINK("https://www.youtube.com/watch?v=wl2_hjs2dt8", "Video")</f>
        <v/>
      </c>
      <c r="B33" t="inlineStr">
        <is>
          <t>0:20</t>
        </is>
      </c>
      <c r="C33" t="inlineStr">
        <is>
          <t>vehicle crashes homicide suicide drug</t>
        </is>
      </c>
      <c r="D33">
        <f>HYPERLINK("https://www.youtube.com/watch?v=wl2_hjs2dt8&amp;t=20s", "Go to time")</f>
        <v/>
      </c>
    </row>
    <row r="34">
      <c r="A34">
        <f>HYPERLINK("https://www.youtube.com/watch?v=wl2_hjs2dt8", "Video")</f>
        <v/>
      </c>
      <c r="B34" t="inlineStr">
        <is>
          <t>4:07</t>
        </is>
      </c>
      <c r="C34" t="inlineStr">
        <is>
          <t>crashes when they're driving with other</t>
        </is>
      </c>
      <c r="D34">
        <f>HYPERLINK("https://www.youtube.com/watch?v=wl2_hjs2dt8&amp;t=247s", "Go to time")</f>
        <v/>
      </c>
    </row>
    <row r="35">
      <c r="A35">
        <f>HYPERLINK("https://www.youtube.com/watch?v=wl2_hjs2dt8", "Video")</f>
        <v/>
      </c>
      <c r="B35" t="inlineStr">
        <is>
          <t>4:39</t>
        </is>
      </c>
      <c r="C35" t="inlineStr">
        <is>
          <t>risk of having a crash - about the same</t>
        </is>
      </c>
      <c r="D35">
        <f>HYPERLINK("https://www.youtube.com/watch?v=wl2_hjs2dt8&amp;t=279s", "Go to time")</f>
        <v/>
      </c>
    </row>
    <row r="36">
      <c r="A36">
        <f>HYPERLINK("https://www.youtube.com/watch?v=wl2_hjs2dt8", "Video")</f>
        <v/>
      </c>
      <c r="B36" t="inlineStr">
        <is>
          <t>4:45</t>
        </is>
      </c>
      <c r="C36" t="inlineStr">
        <is>
          <t>having a crash and most parents I think</t>
        </is>
      </c>
      <c r="D36">
        <f>HYPERLINK("https://www.youtube.com/watch?v=wl2_hjs2dt8&amp;t=285s", "Go to time")</f>
        <v/>
      </c>
    </row>
    <row r="37">
      <c r="A37">
        <f>HYPERLINK("https://www.youtube.com/watch?v=Z5DWKTNqByM", "Video")</f>
        <v/>
      </c>
      <c r="B37" t="inlineStr">
        <is>
          <t>1:56</t>
        </is>
      </c>
      <c r="C37" t="inlineStr">
        <is>
          <t>of Denver traveling 20 times the speed of
a bullet crashes into the Yucatan Peninsula</t>
        </is>
      </c>
      <c r="D37">
        <f>HYPERLINK("https://www.youtube.com/watch?v=Z5DWKTNqByM&amp;t=116s", "Go to time")</f>
        <v/>
      </c>
    </row>
    <row r="38">
      <c r="A38">
        <f>HYPERLINK("https://www.youtube.com/watch?v=tpPFdFdfxxM", "Video")</f>
        <v/>
      </c>
      <c r="B38" t="inlineStr">
        <is>
          <t>11:58</t>
        </is>
      </c>
      <c r="C38" t="inlineStr">
        <is>
          <t>And so absent a massive financial crash,</t>
        </is>
      </c>
      <c r="D38">
        <f>HYPERLINK("https://www.youtube.com/watch?v=tpPFdFdfxxM&amp;t=718s", "Go to time")</f>
        <v/>
      </c>
    </row>
    <row r="39">
      <c r="A39">
        <f>HYPERLINK("https://www.youtube.com/watch?v=b2D2JE-Ae2g", "Video")</f>
        <v/>
      </c>
      <c r="B39" t="inlineStr">
        <is>
          <t>3:10</t>
        </is>
      </c>
      <c r="C39" t="inlineStr">
        <is>
          <t>crashed and burned and they make this</t>
        </is>
      </c>
      <c r="D39">
        <f>HYPERLINK("https://www.youtube.com/watch?v=b2D2JE-Ae2g&amp;t=190s", "Go to time")</f>
        <v/>
      </c>
    </row>
    <row r="40">
      <c r="A40">
        <f>HYPERLINK("https://www.youtube.com/watch?v=Ip3sgXXuWHg", "Video")</f>
        <v/>
      </c>
      <c r="B40" t="inlineStr">
        <is>
          <t>0:09</t>
        </is>
      </c>
      <c r="C40" t="inlineStr">
        <is>
          <t>all the Trashy tabls in the supermarket</t>
        </is>
      </c>
      <c r="D40">
        <f>HYPERLINK("https://www.youtube.com/watch?v=Ip3sgXXuWHg&amp;t=9s", "Go to time")</f>
        <v/>
      </c>
    </row>
    <row r="41">
      <c r="A41">
        <f>HYPERLINK("https://www.youtube.com/watch?v=FliRaRxPrQM", "Video")</f>
        <v/>
      </c>
      <c r="B41" t="inlineStr">
        <is>
          <t>3:44</t>
        </is>
      </c>
      <c r="C41" t="inlineStr">
        <is>
          <t>rashkin of the Miami Federal Defenders</t>
        </is>
      </c>
      <c r="D41">
        <f>HYPERLINK("https://www.youtube.com/watch?v=FliRaRxPrQM&amp;t=224s", "Go to time")</f>
        <v/>
      </c>
    </row>
    <row r="42">
      <c r="A42">
        <f>HYPERLINK("https://www.youtube.com/watch?v=sJs70b2fR3c", "Video")</f>
        <v/>
      </c>
      <c r="B42" t="inlineStr">
        <is>
          <t>1:58</t>
        </is>
      </c>
      <c r="C42" t="inlineStr">
        <is>
          <t>crashed into a telephone pole,
and died just a few hours</t>
        </is>
      </c>
      <c r="D42">
        <f>HYPERLINK("https://www.youtube.com/watch?v=sJs70b2fR3c&amp;t=118s", "Go to time")</f>
        <v/>
      </c>
    </row>
    <row r="43">
      <c r="A43">
        <f>HYPERLINK("https://www.youtube.com/watch?v=5Rk1ArxetMU", "Video")</f>
        <v/>
      </c>
      <c r="B43" t="inlineStr">
        <is>
          <t>0:05</t>
        </is>
      </c>
      <c r="C43" t="inlineStr">
        <is>
          <t>In some circles, phrases
like, "Men are trash,"</t>
        </is>
      </c>
      <c r="D43">
        <f>HYPERLINK("https://www.youtube.com/watch?v=5Rk1ArxetMU&amp;t=5s", "Go to time")</f>
        <v/>
      </c>
    </row>
    <row r="44">
      <c r="A44">
        <f>HYPERLINK("https://www.youtube.com/watch?v=R6Lc0qt77Qs", "Video")</f>
        <v/>
      </c>
      <c r="B44" t="inlineStr">
        <is>
          <t>4:14</t>
        </is>
      </c>
      <c r="C44" t="inlineStr">
        <is>
          <t>be crash about it and that continues to</t>
        </is>
      </c>
      <c r="D44">
        <f>HYPERLINK("https://www.youtube.com/watch?v=R6Lc0qt77Qs&amp;t=254s", "Go to time")</f>
        <v/>
      </c>
    </row>
    <row r="45">
      <c r="A45">
        <f>HYPERLINK("https://www.youtube.com/watch?v=C72wVnXhO5Y", "Video")</f>
        <v/>
      </c>
      <c r="B45" t="inlineStr">
        <is>
          <t>27:12</t>
        </is>
      </c>
      <c r="C45" t="inlineStr">
        <is>
          <t>crash I don't think even I can even even</t>
        </is>
      </c>
      <c r="D45">
        <f>HYPERLINK("https://www.youtube.com/watch?v=C72wVnXhO5Y&amp;t=1632s", "Go to time")</f>
        <v/>
      </c>
    </row>
    <row r="46">
      <c r="A46">
        <f>HYPERLINK("https://www.youtube.com/watch?v=pmA2GbuI6Zs", "Video")</f>
        <v/>
      </c>
      <c r="B46" t="inlineStr">
        <is>
          <t>0:24</t>
        </is>
      </c>
      <c r="C46" t="inlineStr">
        <is>
          <t>earlier generation. uh the crash of 87,</t>
        </is>
      </c>
      <c r="D46">
        <f>HYPERLINK("https://www.youtube.com/watch?v=pmA2GbuI6Zs&amp;t=24s", "Go to time")</f>
        <v/>
      </c>
    </row>
    <row r="47">
      <c r="A47">
        <f>HYPERLINK("https://www.youtube.com/watch?v=lG8CsMijr_k", "Video")</f>
        <v/>
      </c>
      <c r="B47" t="inlineStr">
        <is>
          <t>4:31</t>
        </is>
      </c>
      <c r="C47" t="inlineStr">
        <is>
          <t>with potential satellite crashes
as more and more companies</t>
        </is>
      </c>
      <c r="D47">
        <f>HYPERLINK("https://www.youtube.com/watch?v=lG8CsMijr_k&amp;t=271s", "Go to time")</f>
        <v/>
      </c>
    </row>
    <row r="48">
      <c r="A48">
        <f>HYPERLINK("https://www.youtube.com/watch?v=h8YdPKQRNDU", "Video")</f>
        <v/>
      </c>
      <c r="B48" t="inlineStr">
        <is>
          <t>4:42</t>
        </is>
      </c>
      <c r="C48" t="inlineStr">
        <is>
          <t>heart rhythm, or their skin rash, or a possible
urinary tract infection, they can get that</t>
        </is>
      </c>
      <c r="D48">
        <f>HYPERLINK("https://www.youtube.com/watch?v=h8YdPKQRNDU&amp;t=282s", "Go to time")</f>
        <v/>
      </c>
    </row>
    <row r="49">
      <c r="A49">
        <f>HYPERLINK("https://www.youtube.com/watch?v=P_z6decnH6Q", "Video")</f>
        <v/>
      </c>
      <c r="B49" t="inlineStr">
        <is>
          <t>0:50</t>
        </is>
      </c>
      <c r="C49" t="inlineStr">
        <is>
          <t>The reason we have so many problems today
with systems getting hacked or crashing because</t>
        </is>
      </c>
      <c r="D49">
        <f>HYPERLINK("https://www.youtube.com/watch?v=P_z6decnH6Q&amp;t=50s", "Go to time")</f>
        <v/>
      </c>
    </row>
    <row r="50">
      <c r="A50">
        <f>HYPERLINK("https://www.youtube.com/watch?v=P_z6decnH6Q", "Video")</f>
        <v/>
      </c>
      <c r="B50" t="inlineStr">
        <is>
          <t>2:42</t>
        </is>
      </c>
      <c r="C50" t="inlineStr">
        <is>
          <t>When you get the blue screen of death when
your Windows machine crashes or the spinning</t>
        </is>
      </c>
      <c r="D50">
        <f>HYPERLINK("https://www.youtube.com/watch?v=P_z6decnH6Q&amp;t=162s", "Go to time")</f>
        <v/>
      </c>
    </row>
    <row r="51">
      <c r="A51">
        <f>HYPERLINK("https://www.youtube.com/watch?v=P_z6decnH6Q", "Video")</f>
        <v/>
      </c>
      <c r="B51" t="inlineStr">
        <is>
          <t>2:46</t>
        </is>
      </c>
      <c r="C51" t="inlineStr">
        <is>
          <t>wheel of doom because your Mac crashes, “annoying”
is probably the main emotion we have, but</t>
        </is>
      </c>
      <c r="D51">
        <f>HYPERLINK("https://www.youtube.com/watch?v=P_z6decnH6Q&amp;t=166s", "Go to time")</f>
        <v/>
      </c>
    </row>
    <row r="52">
      <c r="A52">
        <f>HYPERLINK("https://www.youtube.com/watch?v=P_z6decnH6Q", "Video")</f>
        <v/>
      </c>
      <c r="B52" t="inlineStr">
        <is>
          <t>2:58</t>
        </is>
      </c>
      <c r="C52" t="inlineStr">
        <is>
          <t>crashes, or the software controlling the nuclear
arsenal of the U.S., or something like that.</t>
        </is>
      </c>
      <c r="D52">
        <f>HYPERLINK("https://www.youtube.com/watch?v=P_z6decnH6Q&amp;t=178s", "Go to time")</f>
        <v/>
      </c>
    </row>
    <row r="53">
      <c r="A53">
        <f>HYPERLINK("https://www.youtube.com/watch?v=dM8uWetOgZ8", "Video")</f>
        <v/>
      </c>
      <c r="B53" t="inlineStr">
        <is>
          <t>7:59</t>
        </is>
      </c>
      <c r="C53" t="inlineStr">
        <is>
          <t>response in response to this recent rash</t>
        </is>
      </c>
      <c r="D53">
        <f>HYPERLINK("https://www.youtube.com/watch?v=dM8uWetOgZ8&amp;t=479s", "Go to time")</f>
        <v/>
      </c>
    </row>
    <row r="54">
      <c r="A54">
        <f>HYPERLINK("https://www.youtube.com/watch?v=WTl_xjOyZsc", "Video")</f>
        <v/>
      </c>
      <c r="B54" t="inlineStr">
        <is>
          <t>1:42</t>
        </is>
      </c>
      <c r="C54" t="inlineStr">
        <is>
          <t>Brasher more</t>
        </is>
      </c>
      <c r="D54">
        <f>HYPERLINK("https://www.youtube.com/watch?v=WTl_xjOyZsc&amp;t=102s", "Go to time")</f>
        <v/>
      </c>
    </row>
    <row r="55">
      <c r="A55">
        <f>HYPERLINK("https://www.youtube.com/watch?v=UzInAWq1xd8", "Video")</f>
        <v/>
      </c>
      <c r="B55" t="inlineStr">
        <is>
          <t>28:52</t>
        </is>
      </c>
      <c r="C55" t="inlineStr">
        <is>
          <t>crashes you know which was a was was a</t>
        </is>
      </c>
      <c r="D55">
        <f>HYPERLINK("https://www.youtube.com/watch?v=UzInAWq1xd8&amp;t=1732s", "Go to time")</f>
        <v/>
      </c>
    </row>
    <row r="56">
      <c r="A56">
        <f>HYPERLINK("https://www.youtube.com/watch?v=Fywr2RtfVgE", "Video")</f>
        <v/>
      </c>
      <c r="B56" t="inlineStr">
        <is>
          <t>1:54</t>
        </is>
      </c>
      <c r="C56" t="inlineStr">
        <is>
          <t>Nelson Mandela and grasha Michelle</t>
        </is>
      </c>
      <c r="D56">
        <f>HYPERLINK("https://www.youtube.com/watch?v=Fywr2RtfVgE&amp;t=114s", "Go to time")</f>
        <v/>
      </c>
    </row>
    <row r="57">
      <c r="A57">
        <f>HYPERLINK("https://www.youtube.com/watch?v=K5tcwIicICg", "Video")</f>
        <v/>
      </c>
      <c r="B57" t="inlineStr">
        <is>
          <t>45:47</t>
        </is>
      </c>
      <c r="C57" t="inlineStr">
        <is>
          <t>And I'm not just talking about
"the Squad" and Rashida Tlaib</t>
        </is>
      </c>
      <c r="D57">
        <f>HYPERLINK("https://www.youtube.com/watch?v=K5tcwIicICg&amp;t=2747s", "Go to time")</f>
        <v/>
      </c>
    </row>
    <row r="58">
      <c r="A58">
        <f>HYPERLINK("https://www.youtube.com/watch?v=aB5ys1zsz-o", "Video")</f>
        <v/>
      </c>
      <c r="B58" t="inlineStr">
        <is>
          <t>1:57</t>
        </is>
      </c>
      <c r="C58" t="inlineStr">
        <is>
          <t>And then about three weeks in like I said
I was feeling pretty good so before I crashed</t>
        </is>
      </c>
      <c r="D58">
        <f>HYPERLINK("https://www.youtube.com/watch?v=aB5ys1zsz-o&amp;t=117s", "Go to time")</f>
        <v/>
      </c>
    </row>
    <row r="59">
      <c r="A59">
        <f>HYPERLINK("https://www.youtube.com/watch?v=QvHne-U4lcw", "Video")</f>
        <v/>
      </c>
      <c r="B59" t="inlineStr">
        <is>
          <t>3:01</t>
        </is>
      </c>
      <c r="C59" t="inlineStr">
        <is>
          <t>it'll slow down. You get a freeze frame effect. 
I, anybody who's been in a car crash, for example,</t>
        </is>
      </c>
      <c r="D59">
        <f>HYPERLINK("https://www.youtube.com/watch?v=QvHne-U4lcw&amp;t=181s", "Go to time")</f>
        <v/>
      </c>
    </row>
    <row r="60">
      <c r="A60">
        <f>HYPERLINK("https://www.youtube.com/watch?v=QvHne-U4lcw", "Video")</f>
        <v/>
      </c>
      <c r="B60" t="inlineStr">
        <is>
          <t>4:48</t>
        </is>
      </c>
      <c r="C60" t="inlineStr">
        <is>
          <t>what the voice is telling you to do, or you tend 
to crash. The challenge skills balance is often</t>
        </is>
      </c>
      <c r="D60">
        <f>HYPERLINK("https://www.youtube.com/watch?v=QvHne-U4lcw&amp;t=288s", "Go to time")</f>
        <v/>
      </c>
    </row>
    <row r="61">
      <c r="A61">
        <f>HYPERLINK("https://www.youtube.com/watch?v=B2Ta0yFoNG8", "Video")</f>
        <v/>
      </c>
      <c r="B61" t="inlineStr">
        <is>
          <t>3:16</t>
        </is>
      </c>
      <c r="C61" t="inlineStr">
        <is>
          <t>and exciting and extraordinary state of mind to 
be in and then comes the crash. The problems of</t>
        </is>
      </c>
      <c r="D61">
        <f>HYPERLINK("https://www.youtube.com/watch?v=B2Ta0yFoNG8&amp;t=196s", "Go to time")</f>
        <v/>
      </c>
    </row>
    <row r="62">
      <c r="A62">
        <f>HYPERLINK("https://www.youtube.com/watch?v=B2Ta0yFoNG8", "Video")</f>
        <v/>
      </c>
      <c r="B62" t="inlineStr">
        <is>
          <t>4:53</t>
        </is>
      </c>
      <c r="C62" t="inlineStr">
        <is>
          <t>a big crash or big reverse, but you just keep 
at it and you keep getting drunk, keep getting</t>
        </is>
      </c>
      <c r="D62">
        <f>HYPERLINK("https://www.youtube.com/watch?v=B2Ta0yFoNG8&amp;t=293s", "Go to time")</f>
        <v/>
      </c>
    </row>
    <row r="63">
      <c r="A63">
        <f>HYPERLINK("https://www.youtube.com/watch?v=KFa4-SRIhIM", "Video")</f>
        <v/>
      </c>
      <c r="B63" t="inlineStr">
        <is>
          <t>0:13</t>
        </is>
      </c>
      <c r="C63" t="inlineStr">
        <is>
          <t>all right well the crash of 87 was</t>
        </is>
      </c>
      <c r="D63">
        <f>HYPERLINK("https://www.youtube.com/watch?v=KFa4-SRIhIM&amp;t=13s", "Go to time")</f>
        <v/>
      </c>
    </row>
    <row r="64">
      <c r="A64">
        <f>HYPERLINK("https://www.youtube.com/watch?v=KFa4-SRIhIM", "Video")</f>
        <v/>
      </c>
      <c r="B64" t="inlineStr">
        <is>
          <t>0:16</t>
        </is>
      </c>
      <c r="C64" t="inlineStr">
        <is>
          <t>it was a crash without</t>
        </is>
      </c>
      <c r="D64">
        <f>HYPERLINK("https://www.youtube.com/watch?v=KFa4-SRIhIM&amp;t=16s", "Go to time")</f>
        <v/>
      </c>
    </row>
    <row r="65">
      <c r="A65">
        <f>HYPERLINK("https://www.youtube.com/watch?v=KFa4-SRIhIM", "Video")</f>
        <v/>
      </c>
      <c r="B65" t="inlineStr">
        <is>
          <t>0:21</t>
        </is>
      </c>
      <c r="C65" t="inlineStr">
        <is>
          <t>consequence a crash that essentially</t>
        </is>
      </c>
      <c r="D65">
        <f>HYPERLINK("https://www.youtube.com/watch?v=KFa4-SRIhIM&amp;t=21s", "Go to time")</f>
        <v/>
      </c>
    </row>
    <row r="66">
      <c r="A66">
        <f>HYPERLINK("https://www.youtube.com/watch?v=KFa4-SRIhIM", "Video")</f>
        <v/>
      </c>
      <c r="B66" t="inlineStr">
        <is>
          <t>0:35</t>
        </is>
      </c>
      <c r="C66" t="inlineStr">
        <is>
          <t>that this is the crash of 29 all over</t>
        </is>
      </c>
      <c r="D66">
        <f>HYPERLINK("https://www.youtube.com/watch?v=KFa4-SRIhIM&amp;t=35s", "Go to time")</f>
        <v/>
      </c>
    </row>
    <row r="67">
      <c r="A67">
        <f>HYPERLINK("https://www.youtube.com/watch?v=KFa4-SRIhIM", "Video")</f>
        <v/>
      </c>
      <c r="B67" t="inlineStr">
        <is>
          <t>0:41</t>
        </is>
      </c>
      <c r="C67" t="inlineStr">
        <is>
          <t>a crash then there's a depression and</t>
        </is>
      </c>
      <c r="D67">
        <f>HYPERLINK("https://www.youtube.com/watch?v=KFa4-SRIhIM&amp;t=41s", "Go to time")</f>
        <v/>
      </c>
    </row>
    <row r="68">
      <c r="A68">
        <f>HYPERLINK("https://www.youtube.com/watch?v=3xA97JAdmjk", "Video")</f>
        <v/>
      </c>
      <c r="B68" t="inlineStr">
        <is>
          <t>1:12</t>
        </is>
      </c>
      <c r="C68" t="inlineStr">
        <is>
          <t>economic economic crash I don't think</t>
        </is>
      </c>
      <c r="D68">
        <f>HYPERLINK("https://www.youtube.com/watch?v=3xA97JAdmjk&amp;t=72s", "Go to time")</f>
        <v/>
      </c>
    </row>
    <row r="69">
      <c r="A69">
        <f>HYPERLINK("https://www.youtube.com/watch?v=5LmDJEywwRw", "Video")</f>
        <v/>
      </c>
      <c r="B69" t="inlineStr">
        <is>
          <t>1:18</t>
        </is>
      </c>
      <c r="C69" t="inlineStr">
        <is>
          <t>from plane crashes to earthquakes.</t>
        </is>
      </c>
      <c r="D69">
        <f>HYPERLINK("https://www.youtube.com/watch?v=5LmDJEywwRw&amp;t=78s", "Go to time")</f>
        <v/>
      </c>
    </row>
    <row r="70">
      <c r="A70">
        <f>HYPERLINK("https://www.youtube.com/watch?v=5LmDJEywwRw", "Video")</f>
        <v/>
      </c>
      <c r="B70" t="inlineStr">
        <is>
          <t>5:05</t>
        </is>
      </c>
      <c r="C70" t="inlineStr">
        <is>
          <t>most serious plane crashes
are actually survivable,</t>
        </is>
      </c>
      <c r="D70">
        <f>HYPERLINK("https://www.youtube.com/watch?v=5LmDJEywwRw&amp;t=305s", "Go to time")</f>
        <v/>
      </c>
    </row>
    <row r="71">
      <c r="A71">
        <f>HYPERLINK("https://www.youtube.com/watch?v=5LmDJEywwRw", "Video")</f>
        <v/>
      </c>
      <c r="B71" t="inlineStr">
        <is>
          <t>5:10</t>
        </is>
      </c>
      <c r="C71" t="inlineStr">
        <is>
          <t>but it turns out that most
planes, if they crash,</t>
        </is>
      </c>
      <c r="D71">
        <f>HYPERLINK("https://www.youtube.com/watch?v=5LmDJEywwRw&amp;t=310s", "Go to time")</f>
        <v/>
      </c>
    </row>
    <row r="72">
      <c r="A72">
        <f>HYPERLINK("https://www.youtube.com/watch?v=5LmDJEywwRw", "Video")</f>
        <v/>
      </c>
      <c r="B72" t="inlineStr">
        <is>
          <t>5:22</t>
        </is>
      </c>
      <c r="C72" t="inlineStr">
        <is>
          <t>There was a famous plane crash</t>
        </is>
      </c>
      <c r="D72">
        <f>HYPERLINK("https://www.youtube.com/watch?v=5LmDJEywwRw&amp;t=322s", "Go to time")</f>
        <v/>
      </c>
    </row>
    <row r="73">
      <c r="A73">
        <f>HYPERLINK("https://www.youtube.com/watch?v=5LmDJEywwRw", "Video")</f>
        <v/>
      </c>
      <c r="B73" t="inlineStr">
        <is>
          <t>5:59</t>
        </is>
      </c>
      <c r="C73" t="inlineStr">
        <is>
          <t>but not on a plane crash.</t>
        </is>
      </c>
      <c r="D73">
        <f>HYPERLINK("https://www.youtube.com/watch?v=5LmDJEywwRw&amp;t=359s", "Go to time")</f>
        <v/>
      </c>
    </row>
    <row r="74">
      <c r="A74">
        <f>HYPERLINK("https://www.youtube.com/watch?v=5LmDJEywwRw", "Video")</f>
        <v/>
      </c>
      <c r="B74" t="inlineStr">
        <is>
          <t>6:12</t>
        </is>
      </c>
      <c r="C74" t="inlineStr">
        <is>
          <t>which is what people who
study plane crashes always do.</t>
        </is>
      </c>
      <c r="D74">
        <f>HYPERLINK("https://www.youtube.com/watch?v=5LmDJEywwRw&amp;t=372s", "Go to time")</f>
        <v/>
      </c>
    </row>
    <row r="75">
      <c r="A75">
        <f>HYPERLINK("https://www.youtube.com/watch?v=5LmDJEywwRw", "Video")</f>
        <v/>
      </c>
      <c r="B75" t="inlineStr">
        <is>
          <t>6:22</t>
        </is>
      </c>
      <c r="C75" t="inlineStr">
        <is>
          <t>So when the crash occurred,</t>
        </is>
      </c>
      <c r="D75">
        <f>HYPERLINK("https://www.youtube.com/watch?v=5LmDJEywwRw&amp;t=382s", "Go to time")</f>
        <v/>
      </c>
    </row>
    <row r="76">
      <c r="A76">
        <f>HYPERLINK("https://www.youtube.com/watch?v=cVLpdzhcU0g", "Video")</f>
        <v/>
      </c>
      <c r="B76" t="inlineStr">
        <is>
          <t>32:01</t>
        </is>
      </c>
      <c r="C76" t="inlineStr">
        <is>
          <t>Catholic Church.  He goes back and rips Aquinas
apart.  He trashes Aristotle and he returns</t>
        </is>
      </c>
      <c r="D76">
        <f>HYPERLINK("https://www.youtube.com/watch?v=cVLpdzhcU0g&amp;t=1921s", "Go to time")</f>
        <v/>
      </c>
    </row>
    <row r="77">
      <c r="A77">
        <f>HYPERLINK("https://www.youtube.com/watch?v=cVLpdzhcU0g", "Video")</f>
        <v/>
      </c>
      <c r="B77" t="inlineStr">
        <is>
          <t>53:21</t>
        </is>
      </c>
      <c r="C77" t="inlineStr">
        <is>
          <t>going to be in a much better position yourself
to tell the trash from the gold and to pick</t>
        </is>
      </c>
      <c r="D77">
        <f>HYPERLINK("https://www.youtube.com/watch?v=cVLpdzhcU0g&amp;t=3201s", "Go to time")</f>
        <v/>
      </c>
    </row>
    <row r="78">
      <c r="A78">
        <f>HYPERLINK("https://www.youtube.com/watch?v=1d_rdqBrlfs", "Video")</f>
        <v/>
      </c>
      <c r="B78" t="inlineStr">
        <is>
          <t>0:14</t>
        </is>
      </c>
      <c r="C78" t="inlineStr">
        <is>
          <t>airplanes crash daily um and people not</t>
        </is>
      </c>
      <c r="D78">
        <f>HYPERLINK("https://www.youtube.com/watch?v=1d_rdqBrlfs&amp;t=14s", "Go to time")</f>
        <v/>
      </c>
    </row>
    <row r="79">
      <c r="A79">
        <f>HYPERLINK("https://www.youtube.com/watch?v=3YN3BhLlBQM", "Video")</f>
        <v/>
      </c>
      <c r="B79" t="inlineStr">
        <is>
          <t>13:03</t>
        </is>
      </c>
      <c r="C79" t="inlineStr">
        <is>
          <t>crash in 07 and 08 was that you did have</t>
        </is>
      </c>
      <c r="D79">
        <f>HYPERLINK("https://www.youtube.com/watch?v=3YN3BhLlBQM&amp;t=783s", "Go to time")</f>
        <v/>
      </c>
    </row>
    <row r="80">
      <c r="A80">
        <f>HYPERLINK("https://www.youtube.com/watch?v=3YN3BhLlBQM", "Video")</f>
        <v/>
      </c>
      <c r="B80" t="inlineStr">
        <is>
          <t>13:56</t>
        </is>
      </c>
      <c r="C80" t="inlineStr">
        <is>
          <t>of salaries to uh the the pre- crash day</t>
        </is>
      </c>
      <c r="D80">
        <f>HYPERLINK("https://www.youtube.com/watch?v=3YN3BhLlBQM&amp;t=836s", "Go to time")</f>
        <v/>
      </c>
    </row>
    <row r="81">
      <c r="A81">
        <f>HYPERLINK("https://www.youtube.com/watch?v=3YN3BhLlBQM", "Video")</f>
        <v/>
      </c>
      <c r="B81" t="inlineStr">
        <is>
          <t>15:01</t>
        </is>
      </c>
      <c r="C81" t="inlineStr">
        <is>
          <t>through the crash many of them did very</t>
        </is>
      </c>
      <c r="D81">
        <f>HYPERLINK("https://www.youtube.com/watch?v=3YN3BhLlBQM&amp;t=901s", "Go to time")</f>
        <v/>
      </c>
    </row>
    <row r="82">
      <c r="A82">
        <f>HYPERLINK("https://www.youtube.com/watch?v=3YN3BhLlBQM", "Video")</f>
        <v/>
      </c>
      <c r="B82" t="inlineStr">
        <is>
          <t>32:01</t>
        </is>
      </c>
      <c r="C82" t="inlineStr">
        <is>
          <t>crash projections from the Congressional</t>
        </is>
      </c>
      <c r="D82">
        <f>HYPERLINK("https://www.youtube.com/watch?v=3YN3BhLlBQM&amp;t=1921s", "Go to time")</f>
        <v/>
      </c>
    </row>
    <row r="83">
      <c r="A83">
        <f>HYPERLINK("https://www.youtube.com/watch?v=ef2VjsAIJEQ", "Video")</f>
        <v/>
      </c>
      <c r="B83" t="inlineStr">
        <is>
          <t>6:46</t>
        </is>
      </c>
      <c r="C83" t="inlineStr">
        <is>
          <t>rather than the crash and
the barrier of the waves.</t>
        </is>
      </c>
      <c r="D83">
        <f>HYPERLINK("https://www.youtube.com/watch?v=ef2VjsAIJEQ&amp;t=406s", "Go to time")</f>
        <v/>
      </c>
    </row>
    <row r="84">
      <c r="A84">
        <f>HYPERLINK("https://www.youtube.com/watch?v=znwUCNrjpD4", "Video")</f>
        <v/>
      </c>
      <c r="B84" t="inlineStr">
        <is>
          <t>0:18</t>
        </is>
      </c>
      <c r="C84" t="inlineStr">
        <is>
          <t>I mean, anybody who's been
in a car crash for example.</t>
        </is>
      </c>
      <c r="D84">
        <f>HYPERLINK("https://www.youtube.com/watch?v=znwUCNrjpD4&amp;t=18s", "Go to time")</f>
        <v/>
      </c>
    </row>
    <row r="85">
      <c r="A85">
        <f>HYPERLINK("https://www.youtube.com/watch?v=znwUCNrjpD4", "Video")</f>
        <v/>
      </c>
      <c r="B85" t="inlineStr">
        <is>
          <t>2:12</t>
        </is>
      </c>
      <c r="C85" t="inlineStr">
        <is>
          <t>or you tend to crash.</t>
        </is>
      </c>
      <c r="D85">
        <f>HYPERLINK("https://www.youtube.com/watch?v=znwUCNrjpD4&amp;t=132s", "Go to time")</f>
        <v/>
      </c>
    </row>
    <row r="86">
      <c r="A86">
        <f>HYPERLINK("https://www.youtube.com/watch?v=tbuut97rc-k", "Video")</f>
        <v/>
      </c>
      <c r="B86" t="inlineStr">
        <is>
          <t>0:10</t>
        </is>
      </c>
      <c r="C86" t="inlineStr">
        <is>
          <t>we've got planes that crash in West</t>
        </is>
      </c>
      <c r="D86">
        <f>HYPERLINK("https://www.youtube.com/watch?v=tbuut97rc-k&amp;t=10s", "Go to time")</f>
        <v/>
      </c>
    </row>
    <row r="87">
      <c r="A87">
        <f>HYPERLINK("https://www.youtube.com/watch?v=WIvMP7Tw0ac", "Video")</f>
        <v/>
      </c>
      <c r="B87" t="inlineStr">
        <is>
          <t>5:04</t>
        </is>
      </c>
      <c r="C87" t="inlineStr">
        <is>
          <t>crash the SRI computer</t>
        </is>
      </c>
      <c r="D87">
        <f>HYPERLINK("https://www.youtube.com/watch?v=WIvMP7Tw0ac&amp;t=304s", "Go to time")</f>
        <v/>
      </c>
    </row>
    <row r="88">
      <c r="A88">
        <f>HYPERLINK("https://www.youtube.com/watch?v=WIvMP7Tw0ac", "Video")</f>
        <v/>
      </c>
      <c r="B88" t="inlineStr">
        <is>
          <t>5:07</t>
        </is>
      </c>
      <c r="C88" t="inlineStr">
        <is>
          <t>crashed so the first message ever on the</t>
        </is>
      </c>
      <c r="D88">
        <f>HYPERLINK("https://www.youtube.com/watch?v=WIvMP7Tw0ac&amp;t=307s", "Go to time")</f>
        <v/>
      </c>
    </row>
    <row r="89">
      <c r="A89">
        <f>HYPERLINK("https://www.youtube.com/watch?v=FDevyCsGQbQ", "Video")</f>
        <v/>
      </c>
      <c r="B89" t="inlineStr">
        <is>
          <t>0:49</t>
        </is>
      </c>
      <c r="C89" t="inlineStr">
        <is>
          <t>really a kind of like again rash</t>
        </is>
      </c>
      <c r="D89">
        <f>HYPERLINK("https://www.youtube.com/watch?v=FDevyCsGQbQ&amp;t=49s", "Go to time")</f>
        <v/>
      </c>
    </row>
    <row r="90">
      <c r="A90">
        <f>HYPERLINK("https://www.youtube.com/watch?v=XOET9n8wnmo", "Video")</f>
        <v/>
      </c>
      <c r="B90" t="inlineStr">
        <is>
          <t>5:56</t>
        </is>
      </c>
      <c r="C90" t="inlineStr">
        <is>
          <t>crashing down to that point was just, you
know, boundless love for one of my best friends</t>
        </is>
      </c>
      <c r="D90">
        <f>HYPERLINK("https://www.youtube.com/watch?v=XOET9n8wnmo&amp;t=356s", "Go to time")</f>
        <v/>
      </c>
    </row>
    <row r="91">
      <c r="A91">
        <f>HYPERLINK("https://www.youtube.com/watch?v=iStGpEYJGpc", "Video")</f>
        <v/>
      </c>
      <c r="B91" t="inlineStr">
        <is>
          <t>0:49</t>
        </is>
      </c>
      <c r="C91" t="inlineStr">
        <is>
          <t>crashes you know which was a was was a</t>
        </is>
      </c>
      <c r="D91">
        <f>HYPERLINK("https://www.youtube.com/watch?v=iStGpEYJGpc&amp;t=49s", "Go to time")</f>
        <v/>
      </c>
    </row>
    <row r="92">
      <c r="A92">
        <f>HYPERLINK("https://www.youtube.com/watch?v=vJc7BhjwF8k", "Video")</f>
        <v/>
      </c>
      <c r="B92" t="inlineStr">
        <is>
          <t>1:34</t>
        </is>
      </c>
      <c r="C92" t="inlineStr">
        <is>
          <t>The ability to just take over the car and
crash the car.</t>
        </is>
      </c>
      <c r="D92">
        <f>HYPERLINK("https://www.youtube.com/watch?v=vJc7BhjwF8k&amp;t=94s", "Go to time")</f>
        <v/>
      </c>
    </row>
    <row r="93">
      <c r="A93">
        <f>HYPERLINK("https://www.youtube.com/watch?v=AbMHB20WEJw", "Video")</f>
        <v/>
      </c>
      <c r="B93" t="inlineStr">
        <is>
          <t>2:41</t>
        </is>
      </c>
      <c r="C93" t="inlineStr">
        <is>
          <t>been crashing together for</t>
        </is>
      </c>
      <c r="D93">
        <f>HYPERLINK("https://www.youtube.com/watch?v=AbMHB20WEJw&amp;t=161s", "Go to time")</f>
        <v/>
      </c>
    </row>
    <row r="94">
      <c r="A94">
        <f>HYPERLINK("https://www.youtube.com/watch?v=1_W2sxoK-qE", "Video")</f>
        <v/>
      </c>
      <c r="B94" t="inlineStr">
        <is>
          <t>5:31</t>
        </is>
      </c>
      <c r="C94" t="inlineStr">
        <is>
          <t>vehicle crashes into the first vehicle</t>
        </is>
      </c>
      <c r="D94">
        <f>HYPERLINK("https://www.youtube.com/watch?v=1_W2sxoK-qE&amp;t=331s", "Go to time")</f>
        <v/>
      </c>
    </row>
    <row r="95">
      <c r="A95">
        <f>HYPERLINK("https://www.youtube.com/watch?v=UNEhoKKa3f4", "Video")</f>
        <v/>
      </c>
      <c r="B95" t="inlineStr">
        <is>
          <t>0:31</t>
        </is>
      </c>
      <c r="C95" t="inlineStr">
        <is>
          <t>crash their party you make the hunter</t>
        </is>
      </c>
      <c r="D95">
        <f>HYPERLINK("https://www.youtube.com/watch?v=UNEhoKKa3f4&amp;t=31s", "Go to time")</f>
        <v/>
      </c>
    </row>
    <row r="96">
      <c r="A96">
        <f>HYPERLINK("https://www.youtube.com/watch?v=8JTRyltugMQ", "Video")</f>
        <v/>
      </c>
      <c r="B96" t="inlineStr">
        <is>
          <t>1:40</t>
        </is>
      </c>
      <c r="C96" t="inlineStr">
        <is>
          <t>alongside of it the dog crashed into</t>
        </is>
      </c>
      <c r="D96">
        <f>HYPERLINK("https://www.youtube.com/watch?v=8JTRyltugMQ&amp;t=100s", "Go to time")</f>
        <v/>
      </c>
    </row>
    <row r="97">
      <c r="A97">
        <f>HYPERLINK("https://www.youtube.com/watch?v=N5y5NfIiMqY", "Video")</f>
        <v/>
      </c>
      <c r="B97" t="inlineStr">
        <is>
          <t>2:32</t>
        </is>
      </c>
      <c r="C97" t="inlineStr">
        <is>
          <t>crash their brains would begin producing</t>
        </is>
      </c>
      <c r="D97">
        <f>HYPERLINK("https://www.youtube.com/watch?v=N5y5NfIiMqY&amp;t=152s", "Go to time")</f>
        <v/>
      </c>
    </row>
    <row r="98">
      <c r="A98">
        <f>HYPERLINK("https://www.youtube.com/watch?v=U3qHaiqwkLY", "Video")</f>
        <v/>
      </c>
      <c r="B98" t="inlineStr">
        <is>
          <t>36:08</t>
        </is>
      </c>
      <c r="C98" t="inlineStr">
        <is>
          <t>my seatbelt in life because
I've never been in a car crash</t>
        </is>
      </c>
      <c r="D98">
        <f>HYPERLINK("https://www.youtube.com/watch?v=U3qHaiqwkLY&amp;t=2168s", "Go to time")</f>
        <v/>
      </c>
    </row>
    <row r="99">
      <c r="A99">
        <f>HYPERLINK("https://www.youtube.com/watch?v=94kwdzQRIa8", "Video")</f>
        <v/>
      </c>
      <c r="B99" t="inlineStr">
        <is>
          <t>1:24</t>
        </is>
      </c>
      <c r="C99" t="inlineStr">
        <is>
          <t>definitely would be Salon rashy Satanic</t>
        </is>
      </c>
      <c r="D99">
        <f>HYPERLINK("https://www.youtube.com/watch?v=94kwdzQRIa8&amp;t=84s", "Go to time")</f>
        <v/>
      </c>
    </row>
    <row r="100">
      <c r="A100">
        <f>HYPERLINK("https://www.youtube.com/watch?v=zNeYSjMKygY", "Video")</f>
        <v/>
      </c>
      <c r="B100" t="inlineStr">
        <is>
          <t>3:20</t>
        </is>
      </c>
      <c r="C100" t="inlineStr">
        <is>
          <t>The stock of Overstock.com crashed</t>
        </is>
      </c>
      <c r="D100">
        <f>HYPERLINK("https://www.youtube.com/watch?v=zNeYSjMKygY&amp;t=200s", "Go to time")</f>
        <v/>
      </c>
    </row>
    <row r="101">
      <c r="A101">
        <f>HYPERLINK("https://www.youtube.com/watch?v=mF3EVYEIPhI", "Video")</f>
        <v/>
      </c>
      <c r="B101" t="inlineStr">
        <is>
          <t>0:09</t>
        </is>
      </c>
      <c r="C101" t="inlineStr">
        <is>
          <t>the market crash is an is a cross</t>
        </is>
      </c>
      <c r="D101">
        <f>HYPERLINK("https://www.youtube.com/watch?v=mF3EVYEIPhI&amp;t=9s", "Go to time")</f>
        <v/>
      </c>
    </row>
    <row r="102">
      <c r="A102">
        <f>HYPERLINK("https://www.youtube.com/watch?v=mF3EVYEIPhI", "Video")</f>
        <v/>
      </c>
      <c r="B102" t="inlineStr">
        <is>
          <t>0:14</t>
        </is>
      </c>
      <c r="C102" t="inlineStr">
        <is>
          <t>industrial crosscultural market crash</t>
        </is>
      </c>
      <c r="D102">
        <f>HYPERLINK("https://www.youtube.com/watch?v=mF3EVYEIPhI&amp;t=14s", "Go to time")</f>
        <v/>
      </c>
    </row>
    <row r="103">
      <c r="A103">
        <f>HYPERLINK("https://www.youtube.com/watch?v=mF3EVYEIPhI", "Video")</f>
        <v/>
      </c>
      <c r="B103" t="inlineStr">
        <is>
          <t>0:19</t>
        </is>
      </c>
      <c r="C103" t="inlineStr">
        <is>
          <t>crash um it's just a world correction is</t>
        </is>
      </c>
      <c r="D103">
        <f>HYPERLINK("https://www.youtube.com/watch?v=mF3EVYEIPhI&amp;t=19s", "Go to time")</f>
        <v/>
      </c>
    </row>
    <row r="104">
      <c r="A104">
        <f>HYPERLINK("https://www.youtube.com/watch?v=WAL7Pz1i1jU", "Video")</f>
        <v/>
      </c>
      <c r="B104" t="inlineStr">
        <is>
          <t>2:58</t>
        </is>
      </c>
      <c r="C104" t="inlineStr">
        <is>
          <t>"Maybe if you maybe not set the table and
take out the trash tonight, that would free</t>
        </is>
      </c>
      <c r="D104">
        <f>HYPERLINK("https://www.youtube.com/watch?v=WAL7Pz1i1jU&amp;t=178s", "Go to time")</f>
        <v/>
      </c>
    </row>
    <row r="105">
      <c r="A105">
        <f>HYPERLINK("https://www.youtube.com/watch?v=Xmw_1wfUmFs", "Video")</f>
        <v/>
      </c>
      <c r="B105" t="inlineStr">
        <is>
          <t>26:54</t>
        </is>
      </c>
      <c r="C105" t="inlineStr">
        <is>
          <t>have to crash down a lot of barriers,</t>
        </is>
      </c>
      <c r="D105">
        <f>HYPERLINK("https://www.youtube.com/watch?v=Xmw_1wfUmFs&amp;t=1614s", "Go to time")</f>
        <v/>
      </c>
    </row>
    <row r="106">
      <c r="A106">
        <f>HYPERLINK("https://www.youtube.com/watch?v=qWLxXaHnC64", "Video")</f>
        <v/>
      </c>
      <c r="B106" t="inlineStr">
        <is>
          <t>13:01</t>
        </is>
      </c>
      <c r="C106" t="inlineStr">
        <is>
          <t>capable of having a crash at some point</t>
        </is>
      </c>
      <c r="D106">
        <f>HYPERLINK("https://www.youtube.com/watch?v=qWLxXaHnC64&amp;t=781s", "Go to time")</f>
        <v/>
      </c>
    </row>
    <row r="107">
      <c r="A107">
        <f>HYPERLINK("https://www.youtube.com/watch?v=62eDbOS9r8I", "Video")</f>
        <v/>
      </c>
      <c r="B107" t="inlineStr">
        <is>
          <t>2:45</t>
        </is>
      </c>
      <c r="C107" t="inlineStr">
        <is>
          <t>it you very possibly will feel a crash, or
you will feel down.</t>
        </is>
      </c>
      <c r="D107">
        <f>HYPERLINK("https://www.youtube.com/watch?v=62eDbOS9r8I&amp;t=165s", "Go to time")</f>
        <v/>
      </c>
    </row>
    <row r="108">
      <c r="A108">
        <f>HYPERLINK("https://www.youtube.com/watch?v=hZmx6_bVEN4", "Video")</f>
        <v/>
      </c>
      <c r="B108" t="inlineStr">
        <is>
          <t>1:21</t>
        </is>
      </c>
      <c r="C108" t="inlineStr">
        <is>
          <t>at "Snow Crash," "Ready Player One,"</t>
        </is>
      </c>
      <c r="D108">
        <f>HYPERLINK("https://www.youtube.com/watch?v=hZmx6_bVEN4&amp;t=81s", "Go to time")</f>
        <v/>
      </c>
    </row>
    <row r="109">
      <c r="A109">
        <f>HYPERLINK("https://www.youtube.com/watch?v=ke8oFS8-fBk", "Video")</f>
        <v/>
      </c>
      <c r="B109" t="inlineStr">
        <is>
          <t>51:06</t>
        </is>
      </c>
      <c r="C109" t="inlineStr">
        <is>
          <t>because if left alone,
they would crash a plane.</t>
        </is>
      </c>
      <c r="D109">
        <f>HYPERLINK("https://www.youtube.com/watch?v=ke8oFS8-fBk&amp;t=3066s", "Go to time")</f>
        <v/>
      </c>
    </row>
    <row r="110">
      <c r="A110">
        <f>HYPERLINK("https://www.youtube.com/watch?v=Jtn2Wxai-ug", "Video")</f>
        <v/>
      </c>
      <c r="B110" t="inlineStr">
        <is>
          <t>4:51</t>
        </is>
      </c>
      <c r="C110" t="inlineStr">
        <is>
          <t>It's not like everybody is
constantly crashing their car</t>
        </is>
      </c>
      <c r="D110">
        <f>HYPERLINK("https://www.youtube.com/watch?v=Jtn2Wxai-ug&amp;t=291s", "Go to time")</f>
        <v/>
      </c>
    </row>
    <row r="111">
      <c r="A111">
        <f>HYPERLINK("https://www.youtube.com/watch?v=Jtn2Wxai-ug", "Video")</f>
        <v/>
      </c>
      <c r="B111" t="inlineStr">
        <is>
          <t>46:50</t>
        </is>
      </c>
      <c r="C111" t="inlineStr">
        <is>
          <t>and stock market crashes, and pandemics,</t>
        </is>
      </c>
      <c r="D111">
        <f>HYPERLINK("https://www.youtube.com/watch?v=Jtn2Wxai-ug&amp;t=2810s", "Go to time")</f>
        <v/>
      </c>
    </row>
    <row r="112">
      <c r="A112">
        <f>HYPERLINK("https://www.youtube.com/watch?v=kOfH54GjCVc", "Video")</f>
        <v/>
      </c>
      <c r="B112" t="inlineStr">
        <is>
          <t>2:48</t>
        </is>
      </c>
      <c r="C112" t="inlineStr">
        <is>
          <t>If high amounts of caffeine
make you crash or jittery,</t>
        </is>
      </c>
      <c r="D112">
        <f>HYPERLINK("https://www.youtube.com/watch?v=kOfH54GjCVc&amp;t=168s", "Go to time")</f>
        <v/>
      </c>
    </row>
    <row r="113">
      <c r="A113">
        <f>HYPERLINK("https://www.youtube.com/watch?v=kOfH54GjCVc", "Video")</f>
        <v/>
      </c>
      <c r="B113" t="inlineStr">
        <is>
          <t>3:13</t>
        </is>
      </c>
      <c r="C113" t="inlineStr">
        <is>
          <t>Now, caffeine doesn't give me the jitters
or make me crash,</t>
        </is>
      </c>
      <c r="D113">
        <f>HYPERLINK("https://www.youtube.com/watch?v=kOfH54GjCVc&amp;t=193s", "Go to time")</f>
        <v/>
      </c>
    </row>
    <row r="114">
      <c r="A114">
        <f>HYPERLINK("https://www.youtube.com/watch?v=AOljR_tKlBk", "Video")</f>
        <v/>
      </c>
      <c r="B114" t="inlineStr">
        <is>
          <t>3:42</t>
        </is>
      </c>
      <c r="C114" t="inlineStr">
        <is>
          <t>They had a hyperinflation problem and the
economy crashed again.</t>
        </is>
      </c>
      <c r="D114">
        <f>HYPERLINK("https://www.youtube.com/watch?v=AOljR_tKlBk&amp;t=222s", "Go to time")</f>
        <v/>
      </c>
    </row>
    <row r="115">
      <c r="A115">
        <f>HYPERLINK("https://www.youtube.com/watch?v=kYF6qqxuLmQ", "Video")</f>
        <v/>
      </c>
      <c r="B115" t="inlineStr">
        <is>
          <t>1:53</t>
        </is>
      </c>
      <c r="C115" t="inlineStr">
        <is>
          <t>to to crash especially uh that's true of</t>
        </is>
      </c>
      <c r="D115">
        <f>HYPERLINK("https://www.youtube.com/watch?v=kYF6qqxuLmQ&amp;t=113s", "Go to time")</f>
        <v/>
      </c>
    </row>
    <row r="116">
      <c r="A116">
        <f>HYPERLINK("https://www.youtube.com/watch?v=kYF6qqxuLmQ", "Video")</f>
        <v/>
      </c>
      <c r="B116" t="inlineStr">
        <is>
          <t>2:07</t>
        </is>
      </c>
      <c r="C116" t="inlineStr">
        <is>
          <t>crashing economies run down the</t>
        </is>
      </c>
      <c r="D116">
        <f>HYPERLINK("https://www.youtube.com/watch?v=kYF6qqxuLmQ&amp;t=127s", "Go to time")</f>
        <v/>
      </c>
    </row>
    <row r="117">
      <c r="A117">
        <f>HYPERLINK("https://www.youtube.com/watch?v=kYF6qqxuLmQ", "Video")</f>
        <v/>
      </c>
      <c r="B117" t="inlineStr">
        <is>
          <t>2:58</t>
        </is>
      </c>
      <c r="C117" t="inlineStr">
        <is>
          <t>crashing H and but the on the second</t>
        </is>
      </c>
      <c r="D117">
        <f>HYPERLINK("https://www.youtube.com/watch?v=kYF6qqxuLmQ&amp;t=178s", "Go to time")</f>
        <v/>
      </c>
    </row>
    <row r="118">
      <c r="A118">
        <f>HYPERLINK("https://www.youtube.com/watch?v=kYF6qqxuLmQ", "Video")</f>
        <v/>
      </c>
      <c r="B118" t="inlineStr">
        <is>
          <t>12:40</t>
        </is>
      </c>
      <c r="C118" t="inlineStr">
        <is>
          <t>the crash can come very very quickly</t>
        </is>
      </c>
      <c r="D118">
        <f>HYPERLINK("https://www.youtube.com/watch?v=kYF6qqxuLmQ&amp;t=760s", "Go to time")</f>
        <v/>
      </c>
    </row>
    <row r="119">
      <c r="A119">
        <f>HYPERLINK("https://www.youtube.com/watch?v=kYF6qqxuLmQ", "Video")</f>
        <v/>
      </c>
      <c r="B119" t="inlineStr">
        <is>
          <t>20:37</t>
        </is>
      </c>
      <c r="C119" t="inlineStr">
        <is>
          <t>they'll they'll come come come crashing</t>
        </is>
      </c>
      <c r="D119">
        <f>HYPERLINK("https://www.youtube.com/watch?v=kYF6qqxuLmQ&amp;t=1237s", "Go to time")</f>
        <v/>
      </c>
    </row>
    <row r="120">
      <c r="A120">
        <f>HYPERLINK("https://www.youtube.com/watch?v=EE_MEu7xn8Y", "Video")</f>
        <v/>
      </c>
      <c r="B120" t="inlineStr">
        <is>
          <t>26:39</t>
        </is>
      </c>
      <c r="C120" t="inlineStr">
        <is>
          <t>from plane crashes to earthquakes.</t>
        </is>
      </c>
      <c r="D120">
        <f>HYPERLINK("https://www.youtube.com/watch?v=EE_MEu7xn8Y&amp;t=1599s", "Go to time")</f>
        <v/>
      </c>
    </row>
    <row r="121">
      <c r="A121">
        <f>HYPERLINK("https://www.youtube.com/watch?v=EE_MEu7xn8Y", "Video")</f>
        <v/>
      </c>
      <c r="B121" t="inlineStr">
        <is>
          <t>33:20</t>
        </is>
      </c>
      <c r="C121" t="inlineStr">
        <is>
          <t>So as an example, most
serious plane crashes</t>
        </is>
      </c>
      <c r="D121">
        <f>HYPERLINK("https://www.youtube.com/watch?v=EE_MEu7xn8Y&amp;t=2000s", "Go to time")</f>
        <v/>
      </c>
    </row>
    <row r="122">
      <c r="A122">
        <f>HYPERLINK("https://www.youtube.com/watch?v=EE_MEu7xn8Y", "Video")</f>
        <v/>
      </c>
      <c r="B122" t="inlineStr">
        <is>
          <t>33:27</t>
        </is>
      </c>
      <c r="C122" t="inlineStr">
        <is>
          <t>but it turns out that most
planes, if they crash,</t>
        </is>
      </c>
      <c r="D122">
        <f>HYPERLINK("https://www.youtube.com/watch?v=EE_MEu7xn8Y&amp;t=2007s", "Go to time")</f>
        <v/>
      </c>
    </row>
    <row r="123">
      <c r="A123">
        <f>HYPERLINK("https://www.youtube.com/watch?v=EE_MEu7xn8Y", "Video")</f>
        <v/>
      </c>
      <c r="B123" t="inlineStr">
        <is>
          <t>33:39</t>
        </is>
      </c>
      <c r="C123" t="inlineStr">
        <is>
          <t>There was a famous
plane crash in Tenerife,</t>
        </is>
      </c>
      <c r="D123">
        <f>HYPERLINK("https://www.youtube.com/watch?v=EE_MEu7xn8Y&amp;t=2019s", "Go to time")</f>
        <v/>
      </c>
    </row>
    <row r="124">
      <c r="A124">
        <f>HYPERLINK("https://www.youtube.com/watch?v=EE_MEu7xn8Y", "Video")</f>
        <v/>
      </c>
      <c r="B124" t="inlineStr">
        <is>
          <t>34:18</t>
        </is>
      </c>
      <c r="C124" t="inlineStr">
        <is>
          <t>which is what people who
study plane crashes always do,</t>
        </is>
      </c>
      <c r="D124">
        <f>HYPERLINK("https://www.youtube.com/watch?v=EE_MEu7xn8Y&amp;t=2058s", "Go to time")</f>
        <v/>
      </c>
    </row>
    <row r="125">
      <c r="A125">
        <f>HYPERLINK("https://www.youtube.com/watch?v=EE_MEu7xn8Y", "Video")</f>
        <v/>
      </c>
      <c r="B125" t="inlineStr">
        <is>
          <t>34:28</t>
        </is>
      </c>
      <c r="C125" t="inlineStr">
        <is>
          <t>So when the crash occurred,
he grabbed his wife's hand,</t>
        </is>
      </c>
      <c r="D125">
        <f>HYPERLINK("https://www.youtube.com/watch?v=EE_MEu7xn8Y&amp;t=2068s", "Go to time")</f>
        <v/>
      </c>
    </row>
    <row r="126">
      <c r="A126">
        <f>HYPERLINK("https://www.youtube.com/watch?v=EE_MEu7xn8Y", "Video")</f>
        <v/>
      </c>
      <c r="B126" t="inlineStr">
        <is>
          <t>34:55</t>
        </is>
      </c>
      <c r="C126" t="inlineStr">
        <is>
          <t>The biggest problem in most plane crashes</t>
        </is>
      </c>
      <c r="D126">
        <f>HYPERLINK("https://www.youtube.com/watch?v=EE_MEu7xn8Y&amp;t=2095s", "Go to time")</f>
        <v/>
      </c>
    </row>
    <row r="127">
      <c r="A127">
        <f>HYPERLINK("https://www.youtube.com/watch?v=EE_MEu7xn8Y", "Video")</f>
        <v/>
      </c>
      <c r="B127" t="inlineStr">
        <is>
          <t>35:05</t>
        </is>
      </c>
      <c r="C127" t="inlineStr">
        <is>
          <t>in certain situations,
but not on a plane crash.</t>
        </is>
      </c>
      <c r="D127">
        <f>HYPERLINK("https://www.youtube.com/watch?v=EE_MEu7xn8Y&amp;t=2105s", "Go to time")</f>
        <v/>
      </c>
    </row>
    <row r="128">
      <c r="A128">
        <f>HYPERLINK("https://www.youtube.com/watch?v=EE_MEu7xn8Y", "Video")</f>
        <v/>
      </c>
      <c r="B128" t="inlineStr">
        <is>
          <t>39:46</t>
        </is>
      </c>
      <c r="C128" t="inlineStr">
        <is>
          <t>Anyone who studies plane crashes,</t>
        </is>
      </c>
      <c r="D128">
        <f>HYPERLINK("https://www.youtube.com/watch?v=EE_MEu7xn8Y&amp;t=2386s", "Go to time")</f>
        <v/>
      </c>
    </row>
    <row r="129">
      <c r="A129">
        <f>HYPERLINK("https://www.youtube.com/watch?v=OzOhay5T7F8", "Video")</f>
        <v/>
      </c>
      <c r="B129" t="inlineStr">
        <is>
          <t>2:01</t>
        </is>
      </c>
      <c r="C129" t="inlineStr">
        <is>
          <t>the trash instead of being shredded not</t>
        </is>
      </c>
      <c r="D129">
        <f>HYPERLINK("https://www.youtube.com/watch?v=OzOhay5T7F8&amp;t=121s", "Go to time")</f>
        <v/>
      </c>
    </row>
    <row r="130">
      <c r="A130">
        <f>HYPERLINK("https://www.youtube.com/watch?v=uj1navrf-rQ", "Video")</f>
        <v/>
      </c>
      <c r="B130" t="inlineStr">
        <is>
          <t>1:35</t>
        </is>
      </c>
      <c r="C130" t="inlineStr">
        <is>
          <t>pretty rash when it comes to the</t>
        </is>
      </c>
      <c r="D130">
        <f>HYPERLINK("https://www.youtube.com/watch?v=uj1navrf-rQ&amp;t=95s", "Go to time")</f>
        <v/>
      </c>
    </row>
    <row r="131">
      <c r="A131">
        <f>HYPERLINK("https://www.youtube.com/watch?v=F-tAqMT_z8Y", "Video")</f>
        <v/>
      </c>
      <c r="B131" t="inlineStr">
        <is>
          <t>2:32</t>
        </is>
      </c>
      <c r="C131" t="inlineStr">
        <is>
          <t>the trash can there was nothing in there</t>
        </is>
      </c>
      <c r="D131">
        <f>HYPERLINK("https://www.youtube.com/watch?v=F-tAqMT_z8Y&amp;t=152s", "Go to time")</f>
        <v/>
      </c>
    </row>
    <row r="132">
      <c r="A132">
        <f>HYPERLINK("https://www.youtube.com/watch?v=F-tAqMT_z8Y", "Video")</f>
        <v/>
      </c>
      <c r="B132" t="inlineStr">
        <is>
          <t>2:34</t>
        </is>
      </c>
      <c r="C132" t="inlineStr">
        <is>
          <t>but trash</t>
        </is>
      </c>
      <c r="D132">
        <f>HYPERLINK("https://www.youtube.com/watch?v=F-tAqMT_z8Y&amp;t=154s", "Go to time")</f>
        <v/>
      </c>
    </row>
    <row r="133">
      <c r="A133">
        <f>HYPERLINK("https://www.youtube.com/watch?v=miS99XB7Ggg", "Video")</f>
        <v/>
      </c>
      <c r="B133" t="inlineStr">
        <is>
          <t>2:59</t>
        </is>
      </c>
      <c r="C133" t="inlineStr">
        <is>
          <t>checked the trash can</t>
        </is>
      </c>
      <c r="D133">
        <f>HYPERLINK("https://www.youtube.com/watch?v=miS99XB7Ggg&amp;t=179s", "Go to time")</f>
        <v/>
      </c>
    </row>
    <row r="134">
      <c r="A134">
        <f>HYPERLINK("https://www.youtube.com/watch?v=rdnbg51eiM0", "Video")</f>
        <v/>
      </c>
      <c r="B134" t="inlineStr">
        <is>
          <t>1:49</t>
        </is>
      </c>
      <c r="C134" t="inlineStr">
        <is>
          <t>into the trash</t>
        </is>
      </c>
      <c r="D134">
        <f>HYPERLINK("https://www.youtube.com/watch?v=rdnbg51eiM0&amp;t=109s", "Go to time")</f>
        <v/>
      </c>
    </row>
    <row r="135">
      <c r="A135">
        <f>HYPERLINK("https://www.youtube.com/watch?v=LSVWJ4S0r38", "Video")</f>
        <v/>
      </c>
      <c r="B135" t="inlineStr">
        <is>
          <t>1:05</t>
        </is>
      </c>
      <c r="C135" t="inlineStr">
        <is>
          <t>go pick up trash</t>
        </is>
      </c>
      <c r="D135">
        <f>HYPERLINK("https://www.youtube.com/watch?v=LSVWJ4S0r38&amp;t=65s", "Go to time")</f>
        <v/>
      </c>
    </row>
    <row r="136">
      <c r="A136">
        <f>HYPERLINK("https://www.youtube.com/watch?v=N54YzsqKaZk", "Video")</f>
        <v/>
      </c>
      <c r="B136" t="inlineStr">
        <is>
          <t>20:46</t>
        </is>
      </c>
      <c r="C136" t="inlineStr">
        <is>
          <t>the trash can there was nothing in there</t>
        </is>
      </c>
      <c r="D136">
        <f>HYPERLINK("https://www.youtube.com/watch?v=N54YzsqKaZk&amp;t=1246s", "Go to time")</f>
        <v/>
      </c>
    </row>
    <row r="137">
      <c r="A137">
        <f>HYPERLINK("https://www.youtube.com/watch?v=N54YzsqKaZk", "Video")</f>
        <v/>
      </c>
      <c r="B137" t="inlineStr">
        <is>
          <t>20:52</t>
        </is>
      </c>
      <c r="C137" t="inlineStr">
        <is>
          <t>trash</t>
        </is>
      </c>
      <c r="D137">
        <f>HYPERLINK("https://www.youtube.com/watch?v=N54YzsqKaZk&amp;t=1252s", "Go to time")</f>
        <v/>
      </c>
    </row>
    <row r="138">
      <c r="A138">
        <f>HYPERLINK("https://www.youtube.com/watch?v=SrTiKC0vRNQ", "Video")</f>
        <v/>
      </c>
      <c r="B138" t="inlineStr">
        <is>
          <t>2:20</t>
        </is>
      </c>
      <c r="C138" t="inlineStr">
        <is>
          <t>dumped in the trash that's what I want I</t>
        </is>
      </c>
      <c r="D138">
        <f>HYPERLINK("https://www.youtube.com/watch?v=SrTiKC0vRNQ&amp;t=140s", "Go to time")</f>
        <v/>
      </c>
    </row>
    <row r="139">
      <c r="A139">
        <f>HYPERLINK("https://www.youtube.com/watch?v=DygshuuJBKc", "Video")</f>
        <v/>
      </c>
      <c r="B139" t="inlineStr">
        <is>
          <t>4:57</t>
        </is>
      </c>
      <c r="C139" t="inlineStr">
        <is>
          <t>sleaze tank so crash here it's not like</t>
        </is>
      </c>
      <c r="D139">
        <f>HYPERLINK("https://www.youtube.com/watch?v=DygshuuJBKc&amp;t=297s", "Go to time")</f>
        <v/>
      </c>
    </row>
    <row r="140">
      <c r="A140">
        <f>HYPERLINK("https://www.youtube.com/watch?v=ifaMC9iz9Mc", "Video")</f>
        <v/>
      </c>
      <c r="B140" t="inlineStr">
        <is>
          <t>2:56</t>
        </is>
      </c>
      <c r="C140" t="inlineStr">
        <is>
          <t>off but the kaati thrashed so hard he</t>
        </is>
      </c>
      <c r="D140">
        <f>HYPERLINK("https://www.youtube.com/watch?v=ifaMC9iz9Mc&amp;t=176s", "Go to time")</f>
        <v/>
      </c>
    </row>
    <row r="141">
      <c r="A141">
        <f>HYPERLINK("https://www.youtube.com/watch?v=GjIKnpjUZP0", "Video")</f>
        <v/>
      </c>
      <c r="B141" t="inlineStr">
        <is>
          <t>0:50</t>
        </is>
      </c>
      <c r="C141" t="inlineStr">
        <is>
          <t>groceries and i came out with a rash</t>
        </is>
      </c>
      <c r="D141">
        <f>HYPERLINK("https://www.youtube.com/watch?v=GjIKnpjUZP0&amp;t=50s", "Go to time")</f>
        <v/>
      </c>
    </row>
    <row r="142">
      <c r="A142">
        <f>HYPERLINK("https://www.youtube.com/watch?v=GjIKnpjUZP0", "Video")</f>
        <v/>
      </c>
      <c r="B142" t="inlineStr">
        <is>
          <t>1:38</t>
        </is>
      </c>
      <c r="C142" t="inlineStr">
        <is>
          <t>this trash airs our reputation is in the</t>
        </is>
      </c>
      <c r="D142">
        <f>HYPERLINK("https://www.youtube.com/watch?v=GjIKnpjUZP0&amp;t=98s", "Go to time")</f>
        <v/>
      </c>
    </row>
    <row r="143">
      <c r="A143">
        <f>HYPERLINK("https://www.youtube.com/watch?v=bpUNK3Jzoao", "Video")</f>
        <v/>
      </c>
      <c r="B143" t="inlineStr">
        <is>
          <t>10:03</t>
        </is>
      </c>
      <c r="C143" t="inlineStr">
        <is>
          <t>off but the kaati thrashed so hard it</t>
        </is>
      </c>
      <c r="D143">
        <f>HYPERLINK("https://www.youtube.com/watch?v=bpUNK3Jzoao&amp;t=603s", "Go to time")</f>
        <v/>
      </c>
    </row>
    <row r="144">
      <c r="A144">
        <f>HYPERLINK("https://www.youtube.com/watch?v=-w9mGjSyPog", "Video")</f>
        <v/>
      </c>
      <c r="B144" t="inlineStr">
        <is>
          <t>14:37</t>
        </is>
      </c>
      <c r="C144" t="inlineStr">
        <is>
          <t>for groceries and I came out with a rash</t>
        </is>
      </c>
      <c r="D144">
        <f>HYPERLINK("https://www.youtube.com/watch?v=-w9mGjSyPog&amp;t=877s", "Go to time")</f>
        <v/>
      </c>
    </row>
    <row r="145">
      <c r="A145">
        <f>HYPERLINK("https://www.youtube.com/watch?v=-w9mGjSyPog", "Video")</f>
        <v/>
      </c>
      <c r="B145" t="inlineStr">
        <is>
          <t>15:24</t>
        </is>
      </c>
      <c r="C145" t="inlineStr">
        <is>
          <t>doesn't matter this trash airs our</t>
        </is>
      </c>
      <c r="D145">
        <f>HYPERLINK("https://www.youtube.com/watch?v=-w9mGjSyPog&amp;t=924s", "Go to time")</f>
        <v/>
      </c>
    </row>
    <row r="146">
      <c r="A146">
        <f>HYPERLINK("https://www.youtube.com/watch?v=LqZd9fKBIl8", "Video")</f>
        <v/>
      </c>
      <c r="B146" t="inlineStr">
        <is>
          <t>0:06</t>
        </is>
      </c>
      <c r="C146" t="inlineStr">
        <is>
          <t>they got a new trash</t>
        </is>
      </c>
      <c r="D146">
        <f>HYPERLINK("https://www.youtube.com/watch?v=LqZd9fKBIl8&amp;t=6s", "Go to time")</f>
        <v/>
      </c>
    </row>
    <row r="147">
      <c r="A147">
        <f>HYPERLINK("https://www.youtube.com/watch?v=aDk9neKA-ew", "Video")</f>
        <v/>
      </c>
      <c r="B147" t="inlineStr">
        <is>
          <t>3:20</t>
        </is>
      </c>
      <c r="C147" t="inlineStr">
        <is>
          <t>for groceries and I came out with a rash</t>
        </is>
      </c>
      <c r="D147">
        <f>HYPERLINK("https://www.youtube.com/watch?v=aDk9neKA-ew&amp;t=200s", "Go to time")</f>
        <v/>
      </c>
    </row>
    <row r="148">
      <c r="A148">
        <f>HYPERLINK("https://www.youtube.com/watch?v=aDk9neKA-ew", "Video")</f>
        <v/>
      </c>
      <c r="B148" t="inlineStr">
        <is>
          <t>4:07</t>
        </is>
      </c>
      <c r="C148" t="inlineStr">
        <is>
          <t>doesn't matter this trash airs our</t>
        </is>
      </c>
      <c r="D148">
        <f>HYPERLINK("https://www.youtube.com/watch?v=aDk9neKA-ew&amp;t=247s", "Go to time")</f>
        <v/>
      </c>
    </row>
    <row r="149">
      <c r="A149">
        <f>HYPERLINK("https://www.youtube.com/watch?v=U-w5B5Gutf4", "Video")</f>
        <v/>
      </c>
      <c r="B149" t="inlineStr">
        <is>
          <t>2:53</t>
        </is>
      </c>
      <c r="C149" t="inlineStr">
        <is>
          <t>the plane crash you you're wearing the</t>
        </is>
      </c>
      <c r="D149">
        <f>HYPERLINK("https://www.youtube.com/watch?v=U-w5B5Gutf4&amp;t=173s", "Go to time")</f>
        <v/>
      </c>
    </row>
    <row r="150">
      <c r="A150">
        <f>HYPERLINK("https://www.youtube.com/watch?v=6ErBOaY1yX4", "Video")</f>
        <v/>
      </c>
      <c r="B150" t="inlineStr">
        <is>
          <t>25:19</t>
        </is>
      </c>
      <c r="C150" t="inlineStr">
        <is>
          <t>trash can which stands nearby</t>
        </is>
      </c>
      <c r="D150">
        <f>HYPERLINK("https://www.youtube.com/watch?v=6ErBOaY1yX4&amp;t=1519s", "Go to time")</f>
        <v/>
      </c>
    </row>
    <row r="151">
      <c r="A151">
        <f>HYPERLINK("https://www.youtube.com/watch?v=6ErBOaY1yX4", "Video")</f>
        <v/>
      </c>
      <c r="B151" t="inlineStr">
        <is>
          <t>30:50</t>
        </is>
      </c>
      <c r="C151" t="inlineStr">
        <is>
          <t>dented trash can</t>
        </is>
      </c>
      <c r="D151">
        <f>HYPERLINK("https://www.youtube.com/watch?v=6ErBOaY1yX4&amp;t=1850s", "Go to time")</f>
        <v/>
      </c>
    </row>
    <row r="152">
      <c r="A152">
        <f>HYPERLINK("https://www.youtube.com/watch?v=6ErBOaY1yX4", "Video")</f>
        <v/>
      </c>
      <c r="B152" t="inlineStr">
        <is>
          <t>30:54</t>
        </is>
      </c>
      <c r="C152" t="inlineStr">
        <is>
          <t>trash can is dented in the first place</t>
        </is>
      </c>
      <c r="D152">
        <f>HYPERLINK("https://www.youtube.com/watch?v=6ErBOaY1yX4&amp;t=1854s", "Go to time")</f>
        <v/>
      </c>
    </row>
    <row r="153">
      <c r="A153">
        <f>HYPERLINK("https://www.youtube.com/watch?v=6ErBOaY1yX4", "Video")</f>
        <v/>
      </c>
      <c r="B153" t="inlineStr">
        <is>
          <t>49:28</t>
        </is>
      </c>
      <c r="C153" t="inlineStr">
        <is>
          <t>thrash metal blast son of a [ __ ]</t>
        </is>
      </c>
      <c r="D153">
        <f>HYPERLINK("https://www.youtube.com/watch?v=6ErBOaY1yX4&amp;t=2968s", "Go to time")</f>
        <v/>
      </c>
    </row>
    <row r="154">
      <c r="A154">
        <f>HYPERLINK("https://www.youtube.com/watch?v=_moV9wkY55Q", "Video")</f>
        <v/>
      </c>
      <c r="B154" t="inlineStr">
        <is>
          <t>6:26</t>
        </is>
      </c>
      <c r="C154" t="inlineStr">
        <is>
          <t>came out with a rash</t>
        </is>
      </c>
      <c r="D154">
        <f>HYPERLINK("https://www.youtube.com/watch?v=_moV9wkY55Q&amp;t=386s", "Go to time")</f>
        <v/>
      </c>
    </row>
    <row r="155">
      <c r="A155">
        <f>HYPERLINK("https://www.youtube.com/watch?v=_moV9wkY55Q", "Video")</f>
        <v/>
      </c>
      <c r="B155" t="inlineStr">
        <is>
          <t>7:12</t>
        </is>
      </c>
      <c r="C155" t="inlineStr">
        <is>
          <t>it doesn't matter this trash</t>
        </is>
      </c>
      <c r="D155">
        <f>HYPERLINK("https://www.youtube.com/watch?v=_moV9wkY55Q&amp;t=432s", "Go to time")</f>
        <v/>
      </c>
    </row>
    <row r="156">
      <c r="A156">
        <f>HYPERLINK("https://www.youtube.com/watch?v=5qKFy2UpQb8", "Video")</f>
        <v/>
      </c>
      <c r="B156" t="inlineStr">
        <is>
          <t>0:00</t>
        </is>
      </c>
      <c r="C156" t="inlineStr">
        <is>
          <t>to Elliot sorry about the Buckle rash</t>
        </is>
      </c>
      <c r="D156">
        <f>HYPERLINK("https://www.youtube.com/watch?v=5qKFy2UpQb8&amp;t=0s", "Go to time")</f>
        <v/>
      </c>
    </row>
    <row r="157">
      <c r="A157">
        <f>HYPERLINK("https://www.youtube.com/watch?v=NLKDm-PW18o", "Video")</f>
        <v/>
      </c>
      <c r="B157" t="inlineStr">
        <is>
          <t>2:36</t>
        </is>
      </c>
      <c r="C157" t="inlineStr">
        <is>
          <t>[crashing]</t>
        </is>
      </c>
      <c r="D157">
        <f>HYPERLINK("https://www.youtube.com/watch?v=NLKDm-PW18o&amp;t=156s", "Go to time")</f>
        <v/>
      </c>
    </row>
    <row r="158">
      <c r="A158">
        <f>HYPERLINK("https://www.youtube.com/watch?v=mXCs-oGMRLY", "Video")</f>
        <v/>
      </c>
      <c r="B158" t="inlineStr">
        <is>
          <t>0:13</t>
        </is>
      </c>
      <c r="C158" t="inlineStr">
        <is>
          <t>kicks are trashy</t>
        </is>
      </c>
      <c r="D158">
        <f>HYPERLINK("https://www.youtube.com/watch?v=mXCs-oGMRLY&amp;t=13s", "Go to time")</f>
        <v/>
      </c>
    </row>
    <row r="159">
      <c r="A159">
        <f>HYPERLINK("https://www.youtube.com/watch?v=mXCs-oGMRLY", "Video")</f>
        <v/>
      </c>
      <c r="B159" t="inlineStr">
        <is>
          <t>0:55</t>
        </is>
      </c>
      <c r="C159" t="inlineStr">
        <is>
          <t>flashy I think you mean trashy not cool</t>
        </is>
      </c>
      <c r="D159">
        <f>HYPERLINK("https://www.youtube.com/watch?v=mXCs-oGMRLY&amp;t=55s", "Go to time")</f>
        <v/>
      </c>
    </row>
    <row r="160">
      <c r="A160">
        <f>HYPERLINK("https://www.youtube.com/watch?v=-K7P5-F88_w", "Video")</f>
        <v/>
      </c>
      <c r="B160" t="inlineStr">
        <is>
          <t>0:19</t>
        </is>
      </c>
      <c r="C160" t="inlineStr">
        <is>
          <t>let's see how well this bougie trash can</t>
        </is>
      </c>
      <c r="D160">
        <f>HYPERLINK("https://www.youtube.com/watch?v=-K7P5-F88_w&amp;t=19s", "Go to time")</f>
        <v/>
      </c>
    </row>
    <row r="161">
      <c r="A161">
        <f>HYPERLINK("https://www.youtube.com/watch?v=es91tXH_aHY", "Video")</f>
        <v/>
      </c>
      <c r="B161" t="inlineStr">
        <is>
          <t>2:25</t>
        </is>
      </c>
      <c r="C161" t="inlineStr">
        <is>
          <t>is trash Oh it's not so bad</t>
        </is>
      </c>
      <c r="D161">
        <f>HYPERLINK("https://www.youtube.com/watch?v=es91tXH_aHY&amp;t=145s", "Go to time")</f>
        <v/>
      </c>
    </row>
    <row r="162">
      <c r="A162">
        <f>HYPERLINK("https://www.youtube.com/watch?v=bewgxynaIQ4", "Video")</f>
        <v/>
      </c>
      <c r="B162" t="inlineStr">
        <is>
          <t>12:00</t>
        </is>
      </c>
      <c r="C162" t="inlineStr">
        <is>
          <t>-(indistinct shouting)
-(crashes)</t>
        </is>
      </c>
      <c r="D162">
        <f>HYPERLINK("https://www.youtube.com/watch?v=bewgxynaIQ4&amp;t=720s", "Go to time")</f>
        <v/>
      </c>
    </row>
    <row r="163">
      <c r="A163">
        <f>HYPERLINK("https://www.youtube.com/watch?v=bewgxynaIQ4", "Video")</f>
        <v/>
      </c>
      <c r="B163" t="inlineStr">
        <is>
          <t>12:11</t>
        </is>
      </c>
      <c r="C163" t="inlineStr">
        <is>
          <t>-(indistinct shouting)
-(crashes)</t>
        </is>
      </c>
      <c r="D163">
        <f>HYPERLINK("https://www.youtube.com/watch?v=bewgxynaIQ4&amp;t=731s", "Go to time")</f>
        <v/>
      </c>
    </row>
    <row r="164">
      <c r="A164">
        <f>HYPERLINK("https://www.youtube.com/watch?v=qjdfDd5IA2M", "Video")</f>
        <v/>
      </c>
      <c r="B164" t="inlineStr">
        <is>
          <t>1:35</t>
        </is>
      </c>
      <c r="C164" t="inlineStr">
        <is>
          <t>(crashing sounds)</t>
        </is>
      </c>
      <c r="D164">
        <f>HYPERLINK("https://www.youtube.com/watch?v=qjdfDd5IA2M&amp;t=95s", "Go to time")</f>
        <v/>
      </c>
    </row>
    <row r="165">
      <c r="A165">
        <f>HYPERLINK("https://www.youtube.com/watch?v=qjdfDd5IA2M", "Video")</f>
        <v/>
      </c>
      <c r="B165" t="inlineStr">
        <is>
          <t>11:43</t>
        </is>
      </c>
      <c r="C165" t="inlineStr">
        <is>
          <t>(crash)</t>
        </is>
      </c>
      <c r="D165">
        <f>HYPERLINK("https://www.youtube.com/watch?v=qjdfDd5IA2M&amp;t=703s", "Go to time")</f>
        <v/>
      </c>
    </row>
    <row r="166">
      <c r="A166">
        <f>HYPERLINK("https://www.youtube.com/watch?v=qjdfDd5IA2M", "Video")</f>
        <v/>
      </c>
      <c r="B166" t="inlineStr">
        <is>
          <t>11:49</t>
        </is>
      </c>
      <c r="C166" t="inlineStr">
        <is>
          <t>-(grunts)
-(crash)</t>
        </is>
      </c>
      <c r="D166">
        <f>HYPERLINK("https://www.youtube.com/watch?v=qjdfDd5IA2M&amp;t=709s", "Go to time")</f>
        <v/>
      </c>
    </row>
    <row r="167">
      <c r="A167">
        <f>HYPERLINK("https://www.youtube.com/watch?v=qjdfDd5IA2M", "Video")</f>
        <v/>
      </c>
      <c r="B167" t="inlineStr">
        <is>
          <t>11:52</t>
        </is>
      </c>
      <c r="C167" t="inlineStr">
        <is>
          <t>-(crash)
-Ugh-- Stink bomb?
Come on!</t>
        </is>
      </c>
      <c r="D167">
        <f>HYPERLINK("https://www.youtube.com/watch?v=qjdfDd5IA2M&amp;t=712s", "Go to time")</f>
        <v/>
      </c>
    </row>
    <row r="168">
      <c r="A168">
        <f>HYPERLINK("https://www.youtube.com/watch?v=qjdfDd5IA2M", "Video")</f>
        <v/>
      </c>
      <c r="B168" t="inlineStr">
        <is>
          <t>11:56</t>
        </is>
      </c>
      <c r="C168" t="inlineStr">
        <is>
          <t>-(grunts)
-(crash)</t>
        </is>
      </c>
      <c r="D168">
        <f>HYPERLINK("https://www.youtube.com/watch?v=qjdfDd5IA2M&amp;t=716s", "Go to time")</f>
        <v/>
      </c>
    </row>
    <row r="169">
      <c r="A169">
        <f>HYPERLINK("https://www.youtube.com/watch?v=qjdfDd5IA2M", "Video")</f>
        <v/>
      </c>
      <c r="B169" t="inlineStr">
        <is>
          <t>11:59</t>
        </is>
      </c>
      <c r="C169" t="inlineStr">
        <is>
          <t>-(crash, crash)</t>
        </is>
      </c>
      <c r="D169">
        <f>HYPERLINK("https://www.youtube.com/watch?v=qjdfDd5IA2M&amp;t=719s", "Go to time")</f>
        <v/>
      </c>
    </row>
    <row r="170">
      <c r="A170">
        <f>HYPERLINK("https://www.youtube.com/watch?v=qjdfDd5IA2M", "Video")</f>
        <v/>
      </c>
      <c r="B170" t="inlineStr">
        <is>
          <t>12:09</t>
        </is>
      </c>
      <c r="C170" t="inlineStr">
        <is>
          <t>-(crash)
-Yeah!
That oughta hold you!</t>
        </is>
      </c>
      <c r="D170">
        <f>HYPERLINK("https://www.youtube.com/watch?v=qjdfDd5IA2M&amp;t=729s", "Go to time")</f>
        <v/>
      </c>
    </row>
    <row r="171">
      <c r="A171">
        <f>HYPERLINK("https://www.youtube.com/watch?v=qjdfDd5IA2M", "Video")</f>
        <v/>
      </c>
      <c r="B171" t="inlineStr">
        <is>
          <t>17:15</t>
        </is>
      </c>
      <c r="C171" t="inlineStr">
        <is>
          <t>(crash)</t>
        </is>
      </c>
      <c r="D171">
        <f>HYPERLINK("https://www.youtube.com/watch?v=qjdfDd5IA2M&amp;t=1035s", "Go to time")</f>
        <v/>
      </c>
    </row>
    <row r="172">
      <c r="A172">
        <f>HYPERLINK("https://www.youtube.com/watch?v=qjdfDd5IA2M", "Video")</f>
        <v/>
      </c>
      <c r="B172" t="inlineStr">
        <is>
          <t>17:26</t>
        </is>
      </c>
      <c r="C172" t="inlineStr">
        <is>
          <t>(crashing)</t>
        </is>
      </c>
      <c r="D172">
        <f>HYPERLINK("https://www.youtube.com/watch?v=qjdfDd5IA2M&amp;t=1046s", "Go to time")</f>
        <v/>
      </c>
    </row>
    <row r="173">
      <c r="A173">
        <f>HYPERLINK("https://www.youtube.com/watch?v=qjdfDd5IA2M", "Video")</f>
        <v/>
      </c>
      <c r="B173" t="inlineStr">
        <is>
          <t>17:38</t>
        </is>
      </c>
      <c r="C173" t="inlineStr">
        <is>
          <t>-What did you expect them to do?
-(crashing sounds)</t>
        </is>
      </c>
      <c r="D173">
        <f>HYPERLINK("https://www.youtube.com/watch?v=qjdfDd5IA2M&amp;t=1058s", "Go to time")</f>
        <v/>
      </c>
    </row>
    <row r="174">
      <c r="A174">
        <f>HYPERLINK("https://www.youtube.com/watch?v=qjdfDd5IA2M", "Video")</f>
        <v/>
      </c>
      <c r="B174" t="inlineStr">
        <is>
          <t>17:48</t>
        </is>
      </c>
      <c r="C174" t="inlineStr">
        <is>
          <t>(crashing)</t>
        </is>
      </c>
      <c r="D174">
        <f>HYPERLINK("https://www.youtube.com/watch?v=qjdfDd5IA2M&amp;t=1068s", "Go to time")</f>
        <v/>
      </c>
    </row>
    <row r="175">
      <c r="A175">
        <f>HYPERLINK("https://www.youtube.com/watch?v=qjdfDd5IA2M", "Video")</f>
        <v/>
      </c>
      <c r="B175" t="inlineStr">
        <is>
          <t>18:20</t>
        </is>
      </c>
      <c r="C175" t="inlineStr">
        <is>
          <t>(crashing)</t>
        </is>
      </c>
      <c r="D175">
        <f>HYPERLINK("https://www.youtube.com/watch?v=qjdfDd5IA2M&amp;t=1100s", "Go to time")</f>
        <v/>
      </c>
    </row>
    <row r="176">
      <c r="A176">
        <f>HYPERLINK("https://www.youtube.com/watch?v=qjdfDd5IA2M", "Video")</f>
        <v/>
      </c>
      <c r="B176" t="inlineStr">
        <is>
          <t>18:40</t>
        </is>
      </c>
      <c r="C176" t="inlineStr">
        <is>
          <t>(crashing)</t>
        </is>
      </c>
      <c r="D176">
        <f>HYPERLINK("https://www.youtube.com/watch?v=qjdfDd5IA2M&amp;t=1120s", "Go to time")</f>
        <v/>
      </c>
    </row>
    <row r="177">
      <c r="A177">
        <f>HYPERLINK("https://www.youtube.com/watch?v=qjdfDd5IA2M", "Video")</f>
        <v/>
      </c>
      <c r="B177" t="inlineStr">
        <is>
          <t>19:01</t>
        </is>
      </c>
      <c r="C177" t="inlineStr">
        <is>
          <t>(crashing sounds)</t>
        </is>
      </c>
      <c r="D177">
        <f>HYPERLINK("https://www.youtube.com/watch?v=qjdfDd5IA2M&amp;t=1141s", "Go to time")</f>
        <v/>
      </c>
    </row>
    <row r="178">
      <c r="A178">
        <f>HYPERLINK("https://www.youtube.com/watch?v=qjdfDd5IA2M", "Video")</f>
        <v/>
      </c>
      <c r="B178" t="inlineStr">
        <is>
          <t>19:09</t>
        </is>
      </c>
      <c r="C178" t="inlineStr">
        <is>
          <t>-(crashing sounds)
-Uh, sure, let's go for it!</t>
        </is>
      </c>
      <c r="D178">
        <f>HYPERLINK("https://www.youtube.com/watch?v=qjdfDd5IA2M&amp;t=1149s", "Go to time")</f>
        <v/>
      </c>
    </row>
    <row r="179">
      <c r="A179">
        <f>HYPERLINK("https://www.youtube.com/watch?v=qjdfDd5IA2M", "Video")</f>
        <v/>
      </c>
      <c r="B179" t="inlineStr">
        <is>
          <t>20:07</t>
        </is>
      </c>
      <c r="C179" t="inlineStr">
        <is>
          <t>(crashing)</t>
        </is>
      </c>
      <c r="D179">
        <f>HYPERLINK("https://www.youtube.com/watch?v=qjdfDd5IA2M&amp;t=1207s", "Go to time")</f>
        <v/>
      </c>
    </row>
    <row r="180">
      <c r="A180">
        <f>HYPERLINK("https://www.youtube.com/watch?v=Sr0kITvrqL8", "Video")</f>
        <v/>
      </c>
      <c r="B180" t="inlineStr">
        <is>
          <t>1:12</t>
        </is>
      </c>
      <c r="C180" t="inlineStr">
        <is>
          <t>pneumonia and a weird rash</t>
        </is>
      </c>
      <c r="D180">
        <f>HYPERLINK("https://www.youtube.com/watch?v=Sr0kITvrqL8&amp;t=72s", "Go to time")</f>
        <v/>
      </c>
    </row>
    <row r="181">
      <c r="A181">
        <f>HYPERLINK("https://www.youtube.com/watch?v=b-UcnNleKm8", "Video")</f>
        <v/>
      </c>
      <c r="B181" t="inlineStr">
        <is>
          <t>2:16</t>
        </is>
      </c>
      <c r="C181" t="inlineStr">
        <is>
          <t>you'll be covered in trash</t>
        </is>
      </c>
      <c r="D181">
        <f>HYPERLINK("https://www.youtube.com/watch?v=b-UcnNleKm8&amp;t=136s", "Go to time")</f>
        <v/>
      </c>
    </row>
    <row r="182">
      <c r="A182">
        <f>HYPERLINK("https://www.youtube.com/watch?v=jM3c7WPY_sw", "Video")</f>
        <v/>
      </c>
      <c r="B182" t="inlineStr">
        <is>
          <t>2:03</t>
        </is>
      </c>
      <c r="C182" t="inlineStr">
        <is>
          <t>was i lucky enough to get here for trash</t>
        </is>
      </c>
      <c r="D182">
        <f>HYPERLINK("https://www.youtube.com/watch?v=jM3c7WPY_sw&amp;t=123s", "Go to time")</f>
        <v/>
      </c>
    </row>
    <row r="183">
      <c r="A183">
        <f>HYPERLINK("https://www.youtube.com/watch?v=ShMlaWwLDio", "Video")</f>
        <v/>
      </c>
      <c r="B183" t="inlineStr">
        <is>
          <t>15:09</t>
        </is>
      </c>
      <c r="C183" t="inlineStr">
        <is>
          <t>[CRASH]</t>
        </is>
      </c>
      <c r="D183">
        <f>HYPERLINK("https://www.youtube.com/watch?v=ShMlaWwLDio&amp;t=909s", "Go to time")</f>
        <v/>
      </c>
    </row>
    <row r="184">
      <c r="A184">
        <f>HYPERLINK("https://www.youtube.com/watch?v=93yxvoc-tHg", "Video")</f>
        <v/>
      </c>
      <c r="B184" t="inlineStr">
        <is>
          <t>8:00</t>
        </is>
      </c>
      <c r="C184" t="inlineStr">
        <is>
          <t>repair the window I impulsively crash</t>
        </is>
      </c>
      <c r="D184">
        <f>HYPERLINK("https://www.youtube.com/watch?v=93yxvoc-tHg&amp;t=480s", "Go to time")</f>
        <v/>
      </c>
    </row>
    <row r="185">
      <c r="A185">
        <f>HYPERLINK("https://www.youtube.com/watch?v=dlXNoijmX48", "Video")</f>
        <v/>
      </c>
      <c r="B185" t="inlineStr">
        <is>
          <t>2:33</t>
        </is>
      </c>
      <c r="C185" t="inlineStr">
        <is>
          <t>-(grunts)
-(loud crash)</t>
        </is>
      </c>
      <c r="D185">
        <f>HYPERLINK("https://www.youtube.com/watch?v=dlXNoijmX48&amp;t=153s", "Go to time")</f>
        <v/>
      </c>
    </row>
    <row r="186">
      <c r="A186">
        <f>HYPERLINK("https://www.youtube.com/watch?v=dlXNoijmX48", "Video")</f>
        <v/>
      </c>
      <c r="B186" t="inlineStr">
        <is>
          <t>11:38</t>
        </is>
      </c>
      <c r="C186" t="inlineStr">
        <is>
          <t>who left the empty wrappers
in your trash can...</t>
        </is>
      </c>
      <c r="D186">
        <f>HYPERLINK("https://www.youtube.com/watch?v=dlXNoijmX48&amp;t=698s", "Go to time")</f>
        <v/>
      </c>
    </row>
    <row r="187">
      <c r="A187">
        <f>HYPERLINK("https://www.youtube.com/watch?v=tQWrxhURU7g", "Video")</f>
        <v/>
      </c>
      <c r="B187" t="inlineStr">
        <is>
          <t>0:26</t>
        </is>
      </c>
      <c r="C187" t="inlineStr">
        <is>
          <t>[squeaking]
[crash]</t>
        </is>
      </c>
      <c r="D187">
        <f>HYPERLINK("https://www.youtube.com/watch?v=tQWrxhURU7g&amp;t=26s", "Go to time")</f>
        <v/>
      </c>
    </row>
    <row r="188">
      <c r="A188">
        <f>HYPERLINK("https://www.youtube.com/watch?v=meWO0RrGHQc", "Video")</f>
        <v/>
      </c>
      <c r="B188" t="inlineStr">
        <is>
          <t>0:04</t>
        </is>
      </c>
      <c r="C188" t="inlineStr">
        <is>
          <t>[CRASH]</t>
        </is>
      </c>
      <c r="D188">
        <f>HYPERLINK("https://www.youtube.com/watch?v=meWO0RrGHQc&amp;t=4s", "Go to time")</f>
        <v/>
      </c>
    </row>
    <row r="189">
      <c r="A189">
        <f>HYPERLINK("https://www.youtube.com/watch?v=pGppxD2yqYU", "Video")</f>
        <v/>
      </c>
      <c r="B189" t="inlineStr">
        <is>
          <t>1:34</t>
        </is>
      </c>
      <c r="C189" t="inlineStr">
        <is>
          <t>fire hydrants city pimples pigeons crash</t>
        </is>
      </c>
      <c r="D189">
        <f>HYPERLINK("https://www.youtube.com/watch?v=pGppxD2yqYU&amp;t=94s", "Go to time")</f>
        <v/>
      </c>
    </row>
    <row r="190">
      <c r="A190">
        <f>HYPERLINK("https://www.youtube.com/watch?v=JFOkZ4Wlz5s", "Video")</f>
        <v/>
      </c>
      <c r="B190" t="inlineStr">
        <is>
          <t>0:51</t>
        </is>
      </c>
      <c r="C190" t="inlineStr">
        <is>
          <t>wrong trash bags</t>
        </is>
      </c>
      <c r="D190">
        <f>HYPERLINK("https://www.youtube.com/watch?v=JFOkZ4Wlz5s&amp;t=51s", "Go to time")</f>
        <v/>
      </c>
    </row>
    <row r="191">
      <c r="A191">
        <f>HYPERLINK("https://www.youtube.com/watch?v=a1qgsDY2lsA", "Video")</f>
        <v/>
      </c>
      <c r="B191" t="inlineStr">
        <is>
          <t>0:51</t>
        </is>
      </c>
      <c r="C191" t="inlineStr">
        <is>
          <t>[loud crash]</t>
        </is>
      </c>
      <c r="D191">
        <f>HYPERLINK("https://www.youtube.com/watch?v=a1qgsDY2lsA&amp;t=51s", "Go to time")</f>
        <v/>
      </c>
    </row>
    <row r="192">
      <c r="A192">
        <f>HYPERLINK("https://www.youtube.com/watch?v=a6K9Vtr24SA", "Video")</f>
        <v/>
      </c>
      <c r="B192" t="inlineStr">
        <is>
          <t>5:33</t>
        </is>
      </c>
      <c r="C192" t="inlineStr">
        <is>
          <t>I hope this year,
vandals don't trash this place</t>
        </is>
      </c>
      <c r="D192">
        <f>HYPERLINK("https://www.youtube.com/watch?v=a6K9Vtr24SA&amp;t=333s", "Go to time")</f>
        <v/>
      </c>
    </row>
    <row r="193">
      <c r="A193">
        <f>HYPERLINK("https://www.youtube.com/watch?v=a6K9Vtr24SA", "Video")</f>
        <v/>
      </c>
      <c r="B193" t="inlineStr">
        <is>
          <t>13:52</t>
        </is>
      </c>
      <c r="C193" t="inlineStr">
        <is>
          <t>( loud crashing )</t>
        </is>
      </c>
      <c r="D193">
        <f>HYPERLINK("https://www.youtube.com/watch?v=a6K9Vtr24SA&amp;t=832s", "Go to time")</f>
        <v/>
      </c>
    </row>
    <row r="194">
      <c r="A194">
        <f>HYPERLINK("https://www.youtube.com/watch?v=iRTEdxpMiRo", "Video")</f>
        <v/>
      </c>
      <c r="B194" t="inlineStr">
        <is>
          <t>5:58</t>
        </is>
      </c>
      <c r="C194" t="inlineStr">
        <is>
          <t>[CRASH]</t>
        </is>
      </c>
      <c r="D194">
        <f>HYPERLINK("https://www.youtube.com/watch?v=iRTEdxpMiRo&amp;t=358s", "Go to time")</f>
        <v/>
      </c>
    </row>
    <row r="195">
      <c r="A195">
        <f>HYPERLINK("https://www.youtube.com/watch?v=iRTEdxpMiRo", "Video")</f>
        <v/>
      </c>
      <c r="B195" t="inlineStr">
        <is>
          <t>6:14</t>
        </is>
      </c>
      <c r="C195" t="inlineStr">
        <is>
          <t>TAKIDA!
[CRASH]</t>
        </is>
      </c>
      <c r="D195">
        <f>HYPERLINK("https://www.youtube.com/watch?v=iRTEdxpMiRo&amp;t=374s", "Go to time")</f>
        <v/>
      </c>
    </row>
    <row r="196">
      <c r="A196">
        <f>HYPERLINK("https://www.youtube.com/watch?v=kTti0UcQmoU", "Video")</f>
        <v/>
      </c>
      <c r="B196" t="inlineStr">
        <is>
          <t>0:00</t>
        </is>
      </c>
      <c r="C196" t="inlineStr">
        <is>
          <t>trash</t>
        </is>
      </c>
      <c r="D196">
        <f>HYPERLINK("https://www.youtube.com/watch?v=kTti0UcQmoU&amp;t=0s", "Go to time")</f>
        <v/>
      </c>
    </row>
    <row r="197">
      <c r="A197">
        <f>HYPERLINK("https://www.youtube.com/watch?v=kTti0UcQmoU", "Video")</f>
        <v/>
      </c>
      <c r="B197" t="inlineStr">
        <is>
          <t>0:11</t>
        </is>
      </c>
      <c r="C197" t="inlineStr">
        <is>
          <t>trash it's a</t>
        </is>
      </c>
      <c r="D197">
        <f>HYPERLINK("https://www.youtube.com/watch?v=kTti0UcQmoU&amp;t=11s", "Go to time")</f>
        <v/>
      </c>
    </row>
    <row r="198">
      <c r="A198">
        <f>HYPERLINK("https://www.youtube.com/watch?v=MQlkV9smJOU", "Video")</f>
        <v/>
      </c>
      <c r="B198" t="inlineStr">
        <is>
          <t>1:33</t>
        </is>
      </c>
      <c r="C198" t="inlineStr">
        <is>
          <t>why he crash-landed on this island</t>
        </is>
      </c>
      <c r="D198">
        <f>HYPERLINK("https://www.youtube.com/watch?v=MQlkV9smJOU&amp;t=93s", "Go to time")</f>
        <v/>
      </c>
    </row>
    <row r="199">
      <c r="A199">
        <f>HYPERLINK("https://www.youtube.com/watch?v=p_7TW-AUslw", "Video")</f>
        <v/>
      </c>
      <c r="B199" t="inlineStr">
        <is>
          <t>26:07</t>
        </is>
      </c>
      <c r="C199" t="inlineStr">
        <is>
          <t>trashy hand-me-down you're lost i want</t>
        </is>
      </c>
      <c r="D199">
        <f>HYPERLINK("https://www.youtube.com/watch?v=p_7TW-AUslw&amp;t=1567s", "Go to time")</f>
        <v/>
      </c>
    </row>
    <row r="200">
      <c r="A200">
        <f>HYPERLINK("https://www.youtube.com/watch?v=7LllpgmKlZo", "Video")</f>
        <v/>
      </c>
      <c r="B200" t="inlineStr">
        <is>
          <t>17:16</t>
        </is>
      </c>
      <c r="C200" t="inlineStr">
        <is>
          <t>You guys
crashed our dance?</t>
        </is>
      </c>
      <c r="D200">
        <f>HYPERLINK("https://www.youtube.com/watch?v=7LllpgmKlZo&amp;t=1036s", "Go to time")</f>
        <v/>
      </c>
    </row>
    <row r="201">
      <c r="A201">
        <f>HYPERLINK("https://www.youtube.com/watch?v=x9HoRPq-39c", "Video")</f>
        <v/>
      </c>
      <c r="B201" t="inlineStr">
        <is>
          <t>2:08</t>
        </is>
      </c>
      <c r="C201" t="inlineStr">
        <is>
          <t>Alex crash lands into the</t>
        </is>
      </c>
      <c r="D201">
        <f>HYPERLINK("https://www.youtube.com/watch?v=x9HoRPq-39c&amp;t=128s", "Go to time")</f>
        <v/>
      </c>
    </row>
    <row r="202">
      <c r="A202">
        <f>HYPERLINK("https://www.youtube.com/watch?v=WMha3o0MI5A", "Video")</f>
        <v/>
      </c>
      <c r="B202" t="inlineStr">
        <is>
          <t>6:32</t>
        </is>
      </c>
      <c r="C202" t="inlineStr">
        <is>
          <t>Think of us as
your personal
crash test dummies.</t>
        </is>
      </c>
      <c r="D202">
        <f>HYPERLINK("https://www.youtube.com/watch?v=WMha3o0MI5A&amp;t=392s", "Go to time")</f>
        <v/>
      </c>
    </row>
    <row r="203">
      <c r="A203">
        <f>HYPERLINK("https://www.youtube.com/watch?v=WMha3o0MI5A", "Video")</f>
        <v/>
      </c>
      <c r="B203" t="inlineStr">
        <is>
          <t>6:35</t>
        </is>
      </c>
      <c r="C203" t="inlineStr">
        <is>
          <t>I don't need
crash test dummies.</t>
        </is>
      </c>
      <c r="D203">
        <f>HYPERLINK("https://www.youtube.com/watch?v=WMha3o0MI5A&amp;t=395s", "Go to time")</f>
        <v/>
      </c>
    </row>
    <row r="204">
      <c r="A204">
        <f>HYPERLINK("https://www.youtube.com/watch?v=WMha3o0MI5A", "Video")</f>
        <v/>
      </c>
      <c r="B204" t="inlineStr">
        <is>
          <t>10:40</t>
        </is>
      </c>
      <c r="C204" t="inlineStr">
        <is>
          <t>( crashing sounds )</t>
        </is>
      </c>
      <c r="D204">
        <f>HYPERLINK("https://www.youtube.com/watch?v=WMha3o0MI5A&amp;t=640s", "Go to time")</f>
        <v/>
      </c>
    </row>
    <row r="205">
      <c r="A205">
        <f>HYPERLINK("https://www.youtube.com/watch?v=WMha3o0MI5A", "Video")</f>
        <v/>
      </c>
      <c r="B205" t="inlineStr">
        <is>
          <t>14:45</t>
        </is>
      </c>
      <c r="C205" t="inlineStr">
        <is>
          <t>dressed like a trash can.</t>
        </is>
      </c>
      <c r="D205">
        <f>HYPERLINK("https://www.youtube.com/watch?v=WMha3o0MI5A&amp;t=885s", "Go to time")</f>
        <v/>
      </c>
    </row>
    <row r="206">
      <c r="A206">
        <f>HYPERLINK("https://www.youtube.com/watch?v=JomqXoJguHE", "Video")</f>
        <v/>
      </c>
      <c r="B206" t="inlineStr">
        <is>
          <t>20:54</t>
        </is>
      </c>
      <c r="C206" t="inlineStr">
        <is>
          <t>tractors yeah get ready to get trashed</t>
        </is>
      </c>
      <c r="D206">
        <f>HYPERLINK("https://www.youtube.com/watch?v=JomqXoJguHE&amp;t=1254s", "Go to time")</f>
        <v/>
      </c>
    </row>
    <row r="207">
      <c r="A207">
        <f>HYPERLINK("https://www.youtube.com/watch?v=czS0RJyKZW0", "Video")</f>
        <v/>
      </c>
      <c r="B207" t="inlineStr">
        <is>
          <t>1:59</t>
        </is>
      </c>
      <c r="C207" t="inlineStr">
        <is>
          <t>for crashing into your car but don't</t>
        </is>
      </c>
      <c r="D207">
        <f>HYPERLINK("https://www.youtube.com/watch?v=czS0RJyKZW0&amp;t=119s", "Go to time")</f>
        <v/>
      </c>
    </row>
    <row r="208">
      <c r="A208">
        <f>HYPERLINK("https://www.youtube.com/watch?v=czS0RJyKZW0", "Video")</f>
        <v/>
      </c>
      <c r="B208" t="inlineStr">
        <is>
          <t>2:10</t>
        </is>
      </c>
      <c r="C208" t="inlineStr">
        <is>
          <t>crashed his limo into a campsite and one</t>
        </is>
      </c>
      <c r="D208">
        <f>HYPERLINK("https://www.youtube.com/watch?v=czS0RJyKZW0&amp;t=130s", "Go to time")</f>
        <v/>
      </c>
    </row>
    <row r="209">
      <c r="A209">
        <f>HYPERLINK("https://www.youtube.com/watch?v=ofYYZ0Kqopc", "Video")</f>
        <v/>
      </c>
      <c r="B209" t="inlineStr">
        <is>
          <t>0:00</t>
        </is>
      </c>
      <c r="C209" t="inlineStr">
        <is>
          <t>hey what's up guys it's Rashan Fagan</t>
        </is>
      </c>
      <c r="D209">
        <f>HYPERLINK("https://www.youtube.com/watch?v=ofYYZ0Kqopc&amp;t=0s", "Go to time")</f>
        <v/>
      </c>
    </row>
    <row r="210">
      <c r="A210">
        <f>HYPERLINK("https://www.youtube.com/watch?v=9tI9C4nDQhA", "Video")</f>
        <v/>
      </c>
      <c r="B210" t="inlineStr">
        <is>
          <t>13:47</t>
        </is>
      </c>
      <c r="C210" t="inlineStr">
        <is>
          <t>(crashing)</t>
        </is>
      </c>
      <c r="D210">
        <f>HYPERLINK("https://www.youtube.com/watch?v=9tI9C4nDQhA&amp;t=827s", "Go to time")</f>
        <v/>
      </c>
    </row>
    <row r="211">
      <c r="A211">
        <f>HYPERLINK("https://www.youtube.com/watch?v=WtKCtzTyBw4", "Video")</f>
        <v/>
      </c>
      <c r="B211" t="inlineStr">
        <is>
          <t>18:50</t>
        </is>
      </c>
      <c r="C211" t="inlineStr">
        <is>
          <t>To be fair, they were
hissing and pawing
through her trash bin.</t>
        </is>
      </c>
      <c r="D211">
        <f>HYPERLINK("https://www.youtube.com/watch?v=WtKCtzTyBw4&amp;t=1130s", "Go to time")</f>
        <v/>
      </c>
    </row>
    <row r="212">
      <c r="A212">
        <f>HYPERLINK("https://www.youtube.com/watch?v=O6KD-t7la1E", "Video")</f>
        <v/>
      </c>
      <c r="B212" t="inlineStr">
        <is>
          <t>6:47</t>
        </is>
      </c>
      <c r="C212" t="inlineStr">
        <is>
          <t>Why is Mr. Webb
picking up trash?</t>
        </is>
      </c>
      <c r="D212">
        <f>HYPERLINK("https://www.youtube.com/watch?v=O6KD-t7la1E&amp;t=407s", "Go to time")</f>
        <v/>
      </c>
    </row>
    <row r="213">
      <c r="A213">
        <f>HYPERLINK("https://www.youtube.com/watch?v=JBvrIkyfZ2A", "Video")</f>
        <v/>
      </c>
      <c r="B213" t="inlineStr">
        <is>
          <t>1:22</t>
        </is>
      </c>
      <c r="C213" t="inlineStr">
        <is>
          <t>dress is trashed one shoe on one shoe</t>
        </is>
      </c>
      <c r="D213">
        <f>HYPERLINK("https://www.youtube.com/watch?v=JBvrIkyfZ2A&amp;t=82s", "Go to time")</f>
        <v/>
      </c>
    </row>
    <row r="214">
      <c r="A214">
        <f>HYPERLINK("https://www.youtube.com/watch?v=1WKZtToh-fk", "Video")</f>
        <v/>
      </c>
      <c r="B214" t="inlineStr">
        <is>
          <t>3:33</t>
        </is>
      </c>
      <c r="C214" t="inlineStr">
        <is>
          <t>- Hide your breakables.
- ( crashing noise )</t>
        </is>
      </c>
      <c r="D214">
        <f>HYPERLINK("https://www.youtube.com/watch?v=1WKZtToh-fk&amp;t=213s", "Go to time")</f>
        <v/>
      </c>
    </row>
    <row r="215">
      <c r="A215">
        <f>HYPERLINK("https://www.youtube.com/watch?v=1WKZtToh-fk", "Video")</f>
        <v/>
      </c>
      <c r="B215" t="inlineStr">
        <is>
          <t>12:54</t>
        </is>
      </c>
      <c r="C215" t="inlineStr">
        <is>
          <t>one of your kids
ate out of the trash.</t>
        </is>
      </c>
      <c r="D215">
        <f>HYPERLINK("https://www.youtube.com/watch?v=1WKZtToh-fk&amp;t=774s", "Go to time")</f>
        <v/>
      </c>
    </row>
    <row r="216">
      <c r="A216">
        <f>HYPERLINK("https://www.youtube.com/watch?v=1WKZtToh-fk", "Video")</f>
        <v/>
      </c>
      <c r="B216" t="inlineStr">
        <is>
          <t>15:22</t>
        </is>
      </c>
      <c r="C216" t="inlineStr">
        <is>
          <t>A broken doll
headed for the trash.</t>
        </is>
      </c>
      <c r="D216">
        <f>HYPERLINK("https://www.youtube.com/watch?v=1WKZtToh-fk&amp;t=922s", "Go to time")</f>
        <v/>
      </c>
    </row>
    <row r="217">
      <c r="A217">
        <f>HYPERLINK("https://www.youtube.com/watch?v=1WKZtToh-fk", "Video")</f>
        <v/>
      </c>
      <c r="B217" t="inlineStr">
        <is>
          <t>22:24</t>
        </is>
      </c>
      <c r="C217" t="inlineStr">
        <is>
          <t>our kids ate something
out of the trash.</t>
        </is>
      </c>
      <c r="D217">
        <f>HYPERLINK("https://www.youtube.com/watch?v=1WKZtToh-fk&amp;t=1344s", "Go to time")</f>
        <v/>
      </c>
    </row>
    <row r="218">
      <c r="A218">
        <f>HYPERLINK("https://www.youtube.com/watch?v=UVFwFPppg0s", "Video")</f>
        <v/>
      </c>
      <c r="B218" t="inlineStr">
        <is>
          <t>3:41</t>
        </is>
      </c>
      <c r="C218" t="inlineStr">
        <is>
          <t>trashing how can it be someone so kind</t>
        </is>
      </c>
      <c r="D218">
        <f>HYPERLINK("https://www.youtube.com/watch?v=UVFwFPppg0s&amp;t=221s", "Go to time")</f>
        <v/>
      </c>
    </row>
    <row r="219">
      <c r="A219">
        <f>HYPERLINK("https://www.youtube.com/watch?v=mlz9fy76p80", "Video")</f>
        <v/>
      </c>
      <c r="B219" t="inlineStr">
        <is>
          <t>4:27</t>
        </is>
      </c>
      <c r="C219" t="inlineStr">
        <is>
          <t>a trash can</t>
        </is>
      </c>
      <c r="D219">
        <f>HYPERLINK("https://www.youtube.com/watch?v=mlz9fy76p80&amp;t=267s", "Go to time")</f>
        <v/>
      </c>
    </row>
    <row r="220">
      <c r="A220">
        <f>HYPERLINK("https://www.youtube.com/watch?v=Gj-w7tHdFNM", "Video")</f>
        <v/>
      </c>
      <c r="B220" t="inlineStr">
        <is>
          <t>4:36</t>
        </is>
      </c>
      <c r="C220" t="inlineStr">
        <is>
          <t>wisecracking cab driver by night crash</t>
        </is>
      </c>
      <c r="D220">
        <f>HYPERLINK("https://www.youtube.com/watch?v=Gj-w7tHdFNM&amp;t=276s", "Go to time")</f>
        <v/>
      </c>
    </row>
    <row r="221">
      <c r="A221">
        <f>HYPERLINK("https://www.youtube.com/watch?v=68AW12_Psj0", "Video")</f>
        <v/>
      </c>
      <c r="B221" t="inlineStr">
        <is>
          <t>0:12</t>
        </is>
      </c>
      <c r="C221" t="inlineStr">
        <is>
          <t>One man's trash is another
girl's next invention.</t>
        </is>
      </c>
      <c r="D221">
        <f>HYPERLINK("https://www.youtube.com/watch?v=68AW12_Psj0&amp;t=12s", "Go to time")</f>
        <v/>
      </c>
    </row>
    <row r="222">
      <c r="A222">
        <f>HYPERLINK("https://www.youtube.com/watch?v=Kaf_ExJ1B8Y", "Video")</f>
        <v/>
      </c>
      <c r="B222" t="inlineStr">
        <is>
          <t>7:14</t>
        </is>
      </c>
      <c r="C222" t="inlineStr">
        <is>
          <t>(CRASHES)</t>
        </is>
      </c>
      <c r="D222">
        <f>HYPERLINK("https://www.youtube.com/watch?v=Kaf_ExJ1B8Y&amp;t=434s", "Go to time")</f>
        <v/>
      </c>
    </row>
    <row r="223">
      <c r="A223">
        <f>HYPERLINK("https://www.youtube.com/watch?v=Kaf_ExJ1B8Y", "Video")</f>
        <v/>
      </c>
      <c r="B223" t="inlineStr">
        <is>
          <t>14:25</t>
        </is>
      </c>
      <c r="C223" t="inlineStr">
        <is>
          <t>Hey, Cousin Bud.
I found your, uh...
Bag of trash?</t>
        </is>
      </c>
      <c r="D223">
        <f>HYPERLINK("https://www.youtube.com/watch?v=Kaf_ExJ1B8Y&amp;t=865s", "Go to time")</f>
        <v/>
      </c>
    </row>
    <row r="224">
      <c r="A224">
        <f>HYPERLINK("https://www.youtube.com/watch?v=hJl7vkQ918M", "Video")</f>
        <v/>
      </c>
      <c r="B224" t="inlineStr">
        <is>
          <t>22:06</t>
        </is>
      </c>
      <c r="C224" t="inlineStr">
        <is>
          <t>♪ Got a rash on my legs ♪</t>
        </is>
      </c>
      <c r="D224">
        <f>HYPERLINK("https://www.youtube.com/watch?v=hJl7vkQ918M&amp;t=1326s", "Go to time")</f>
        <v/>
      </c>
    </row>
    <row r="225">
      <c r="A225">
        <f>HYPERLINK("https://www.youtube.com/watch?v=nqtPCEWS1Vg", "Video")</f>
        <v/>
      </c>
      <c r="B225" t="inlineStr">
        <is>
          <t>4:36</t>
        </is>
      </c>
      <c r="C225" t="inlineStr">
        <is>
          <t>( rumbling and crashing )</t>
        </is>
      </c>
      <c r="D225">
        <f>HYPERLINK("https://www.youtube.com/watch?v=nqtPCEWS1Vg&amp;t=276s", "Go to time")</f>
        <v/>
      </c>
    </row>
    <row r="226">
      <c r="A226">
        <f>HYPERLINK("https://www.youtube.com/watch?v=nqtPCEWS1Vg", "Video")</f>
        <v/>
      </c>
      <c r="B226" t="inlineStr">
        <is>
          <t>21:22</t>
        </is>
      </c>
      <c r="C226" t="inlineStr">
        <is>
          <t>in the trash,
and I thought</t>
        </is>
      </c>
      <c r="D226">
        <f>HYPERLINK("https://www.youtube.com/watch?v=nqtPCEWS1Vg&amp;t=1282s", "Go to time")</f>
        <v/>
      </c>
    </row>
    <row r="227">
      <c r="A227">
        <f>HYPERLINK("https://www.youtube.com/watch?v=yQ9LfAxJGV4", "Video")</f>
        <v/>
      </c>
      <c r="B227" t="inlineStr">
        <is>
          <t>0:48</t>
        </is>
      </c>
      <c r="C227" t="inlineStr">
        <is>
          <t>[crash]</t>
        </is>
      </c>
      <c r="D227">
        <f>HYPERLINK("https://www.youtube.com/watch?v=yQ9LfAxJGV4&amp;t=48s", "Go to time")</f>
        <v/>
      </c>
    </row>
    <row r="228">
      <c r="A228">
        <f>HYPERLINK("https://www.youtube.com/watch?v=5EeX5JDiIdo", "Video")</f>
        <v/>
      </c>
      <c r="B228" t="inlineStr">
        <is>
          <t>1:40</t>
        </is>
      </c>
      <c r="C228" t="inlineStr">
        <is>
          <t>[CRASHING, CAT YOWLING,
LaCIENEGA SCREAMING]</t>
        </is>
      </c>
      <c r="D228">
        <f>HYPERLINK("https://www.youtube.com/watch?v=5EeX5JDiIdo&amp;t=100s", "Go to time")</f>
        <v/>
      </c>
    </row>
    <row r="229">
      <c r="A229">
        <f>HYPERLINK("https://www.youtube.com/watch?v=c5f0qIwSDBs", "Video")</f>
        <v/>
      </c>
      <c r="B229" t="inlineStr">
        <is>
          <t>2:48</t>
        </is>
      </c>
      <c r="C229" t="inlineStr">
        <is>
          <t>-CRICKET: Merry Christmas--
-(loud crash, Cricket screams)</t>
        </is>
      </c>
      <c r="D229">
        <f>HYPERLINK("https://www.youtube.com/watch?v=c5f0qIwSDBs&amp;t=168s", "Go to time")</f>
        <v/>
      </c>
    </row>
    <row r="230">
      <c r="A230">
        <f>HYPERLINK("https://www.youtube.com/watch?v=c5f0qIwSDBs", "Video")</f>
        <v/>
      </c>
      <c r="B230" t="inlineStr">
        <is>
          <t>2:51</t>
        </is>
      </c>
      <c r="C230" t="inlineStr">
        <is>
          <t>-GRAMMA: Cricket!
-(objects crashing)</t>
        </is>
      </c>
      <c r="D230">
        <f>HYPERLINK("https://www.youtube.com/watch?v=c5f0qIwSDBs&amp;t=171s", "Go to time")</f>
        <v/>
      </c>
    </row>
    <row r="231">
      <c r="A231">
        <f>HYPERLINK("https://www.youtube.com/watch?v=c5f0qIwSDBs", "Video")</f>
        <v/>
      </c>
      <c r="B231" t="inlineStr">
        <is>
          <t>3:40</t>
        </is>
      </c>
      <c r="C231" t="inlineStr">
        <is>
          <t>(thunder crashes)</t>
        </is>
      </c>
      <c r="D231">
        <f>HYPERLINK("https://www.youtube.com/watch?v=c5f0qIwSDBs&amp;t=220s", "Go to time")</f>
        <v/>
      </c>
    </row>
    <row r="232">
      <c r="A232">
        <f>HYPERLINK("https://www.youtube.com/watch?v=c5f0qIwSDBs", "Video")</f>
        <v/>
      </c>
      <c r="B232" t="inlineStr">
        <is>
          <t>10:28</t>
        </is>
      </c>
      <c r="C232" t="inlineStr">
        <is>
          <t>(thunder crashing)</t>
        </is>
      </c>
      <c r="D232">
        <f>HYPERLINK("https://www.youtube.com/watch?v=c5f0qIwSDBs&amp;t=628s", "Go to time")</f>
        <v/>
      </c>
    </row>
    <row r="233">
      <c r="A233">
        <f>HYPERLINK("https://www.youtube.com/watch?v=c5f0qIwSDBs", "Video")</f>
        <v/>
      </c>
      <c r="B233" t="inlineStr">
        <is>
          <t>10:37</t>
        </is>
      </c>
      <c r="C233" t="inlineStr">
        <is>
          <t>(thunder crashing)</t>
        </is>
      </c>
      <c r="D233">
        <f>HYPERLINK("https://www.youtube.com/watch?v=c5f0qIwSDBs&amp;t=637s", "Go to time")</f>
        <v/>
      </c>
    </row>
    <row r="234">
      <c r="A234">
        <f>HYPERLINK("https://www.youtube.com/watch?v=c5f0qIwSDBs", "Video")</f>
        <v/>
      </c>
      <c r="B234" t="inlineStr">
        <is>
          <t>10:47</t>
        </is>
      </c>
      <c r="C234" t="inlineStr">
        <is>
          <t>(thunder crashing)</t>
        </is>
      </c>
      <c r="D234">
        <f>HYPERLINK("https://www.youtube.com/watch?v=c5f0qIwSDBs&amp;t=647s", "Go to time")</f>
        <v/>
      </c>
    </row>
    <row r="235">
      <c r="A235">
        <f>HYPERLINK("https://www.youtube.com/watch?v=c5f0qIwSDBs", "Video")</f>
        <v/>
      </c>
      <c r="B235" t="inlineStr">
        <is>
          <t>16:43</t>
        </is>
      </c>
      <c r="C235" t="inlineStr">
        <is>
          <t>-(loud crashing)
-(laughs) Wow.</t>
        </is>
      </c>
      <c r="D235">
        <f>HYPERLINK("https://www.youtube.com/watch?v=c5f0qIwSDBs&amp;t=1003s", "Go to time")</f>
        <v/>
      </c>
    </row>
    <row r="236">
      <c r="A236">
        <f>HYPERLINK("https://www.youtube.com/watch?v=c5f0qIwSDBs", "Video")</f>
        <v/>
      </c>
      <c r="B236" t="inlineStr">
        <is>
          <t>17:26</t>
        </is>
      </c>
      <c r="C236" t="inlineStr">
        <is>
          <t>(loud crashing)</t>
        </is>
      </c>
      <c r="D236">
        <f>HYPERLINK("https://www.youtube.com/watch?v=c5f0qIwSDBs&amp;t=1046s", "Go to time")</f>
        <v/>
      </c>
    </row>
    <row r="237">
      <c r="A237">
        <f>HYPERLINK("https://www.youtube.com/watch?v=c5f0qIwSDBs", "Video")</f>
        <v/>
      </c>
      <c r="B237" t="inlineStr">
        <is>
          <t>17:33</t>
        </is>
      </c>
      <c r="C237" t="inlineStr">
        <is>
          <t>-(horse whinnies)
-(objects crash)</t>
        </is>
      </c>
      <c r="D237">
        <f>HYPERLINK("https://www.youtube.com/watch?v=c5f0qIwSDBs&amp;t=1053s", "Go to time")</f>
        <v/>
      </c>
    </row>
    <row r="238">
      <c r="A238">
        <f>HYPERLINK("https://www.youtube.com/watch?v=c5f0qIwSDBs", "Video")</f>
        <v/>
      </c>
      <c r="B238" t="inlineStr">
        <is>
          <t>21:19</t>
        </is>
      </c>
      <c r="C238" t="inlineStr">
        <is>
          <t>(loud crash)</t>
        </is>
      </c>
      <c r="D238">
        <f>HYPERLINK("https://www.youtube.com/watch?v=c5f0qIwSDBs&amp;t=1279s", "Go to time")</f>
        <v/>
      </c>
    </row>
    <row r="239">
      <c r="A239">
        <f>HYPERLINK("https://www.youtube.com/watch?v=c5f0qIwSDBs", "Video")</f>
        <v/>
      </c>
      <c r="B239" t="inlineStr">
        <is>
          <t>21:36</t>
        </is>
      </c>
      <c r="C239" t="inlineStr">
        <is>
          <t>(loud crash)</t>
        </is>
      </c>
      <c r="D239">
        <f>HYPERLINK("https://www.youtube.com/watch?v=c5f0qIwSDBs&amp;t=1296s", "Go to time")</f>
        <v/>
      </c>
    </row>
    <row r="240">
      <c r="A240">
        <f>HYPERLINK("https://www.youtube.com/watch?v=d0KZKDIdcAg", "Video")</f>
        <v/>
      </c>
      <c r="B240" t="inlineStr">
        <is>
          <t>9:31</t>
        </is>
      </c>
      <c r="C240" t="inlineStr">
        <is>
          <t>find a way to crash this party at least</t>
        </is>
      </c>
      <c r="D240">
        <f>HYPERLINK("https://www.youtube.com/watch?v=d0KZKDIdcAg&amp;t=571s", "Go to time")</f>
        <v/>
      </c>
    </row>
    <row r="241">
      <c r="A241">
        <f>HYPERLINK("https://www.youtube.com/watch?v=Cmza1GIisU8", "Video")</f>
        <v/>
      </c>
      <c r="B241" t="inlineStr">
        <is>
          <t>0:57</t>
        </is>
      </c>
      <c r="C241" t="inlineStr">
        <is>
          <t>[thunder crashes]</t>
        </is>
      </c>
      <c r="D241">
        <f>HYPERLINK("https://www.youtube.com/watch?v=Cmza1GIisU8&amp;t=57s", "Go to time")</f>
        <v/>
      </c>
    </row>
    <row r="242">
      <c r="A242">
        <f>HYPERLINK("https://www.youtube.com/watch?v=71qwgq0efxY", "Video")</f>
        <v/>
      </c>
      <c r="B242" t="inlineStr">
        <is>
          <t>0:12</t>
        </is>
      </c>
      <c r="C242" t="inlineStr">
        <is>
          <t>river rash but</t>
        </is>
      </c>
      <c r="D242">
        <f>HYPERLINK("https://www.youtube.com/watch?v=71qwgq0efxY&amp;t=12s", "Go to time")</f>
        <v/>
      </c>
    </row>
    <row r="243">
      <c r="A243">
        <f>HYPERLINK("https://www.youtube.com/watch?v=rTXrjp1vKFs", "Video")</f>
        <v/>
      </c>
      <c r="B243" t="inlineStr">
        <is>
          <t>3:24</t>
        </is>
      </c>
      <c r="C243" t="inlineStr">
        <is>
          <t>could use it to pick up trash i hear you</t>
        </is>
      </c>
      <c r="D243">
        <f>HYPERLINK("https://www.youtube.com/watch?v=rTXrjp1vKFs&amp;t=204s", "Go to time")</f>
        <v/>
      </c>
    </row>
    <row r="244">
      <c r="A244">
        <f>HYPERLINK("https://www.youtube.com/watch?v=rTXrjp1vKFs", "Video")</f>
        <v/>
      </c>
      <c r="B244" t="inlineStr">
        <is>
          <t>3:29</t>
        </is>
      </c>
      <c r="C244" t="inlineStr">
        <is>
          <t>dogs are trash and i'm sucking them up</t>
        </is>
      </c>
      <c r="D244">
        <f>HYPERLINK("https://www.youtube.com/watch?v=rTXrjp1vKFs&amp;t=209s", "Go to time")</f>
        <v/>
      </c>
    </row>
    <row r="245">
      <c r="A245">
        <f>HYPERLINK("https://www.youtube.com/watch?v=0QtMljfpM70", "Video")</f>
        <v/>
      </c>
      <c r="B245" t="inlineStr">
        <is>
          <t>2:39</t>
        </is>
      </c>
      <c r="C245" t="inlineStr">
        <is>
          <t>LET THE TRASH-TALKING
BEGIN. [CHUCKLES]</t>
        </is>
      </c>
      <c r="D245">
        <f>HYPERLINK("https://www.youtube.com/watch?v=0QtMljfpM70&amp;t=159s", "Go to time")</f>
        <v/>
      </c>
    </row>
    <row r="246">
      <c r="A246">
        <f>HYPERLINK("https://www.youtube.com/watch?v=IXlhecQ1UUw", "Video")</f>
        <v/>
      </c>
      <c r="B246" t="inlineStr">
        <is>
          <t>3:07</t>
        </is>
      </c>
      <c r="C246" t="inlineStr">
        <is>
          <t>(CRASHES)</t>
        </is>
      </c>
      <c r="D246">
        <f>HYPERLINK("https://www.youtube.com/watch?v=IXlhecQ1UUw&amp;t=187s", "Go to time")</f>
        <v/>
      </c>
    </row>
    <row r="247">
      <c r="A247">
        <f>HYPERLINK("https://www.youtube.com/watch?v=IXlhecQ1UUw", "Video")</f>
        <v/>
      </c>
      <c r="B247" t="inlineStr">
        <is>
          <t>8:22</t>
        </is>
      </c>
      <c r="C247" t="inlineStr">
        <is>
          <t>(CRASHES)</t>
        </is>
      </c>
      <c r="D247">
        <f>HYPERLINK("https://www.youtube.com/watch?v=IXlhecQ1UUw&amp;t=502s", "Go to time")</f>
        <v/>
      </c>
    </row>
    <row r="248">
      <c r="A248">
        <f>HYPERLINK("https://www.youtube.com/watch?v=IXlhecQ1UUw", "Video")</f>
        <v/>
      </c>
      <c r="B248" t="inlineStr">
        <is>
          <t>8:51</t>
        </is>
      </c>
      <c r="C248" t="inlineStr">
        <is>
          <t>they will crash
the classroom</t>
        </is>
      </c>
      <c r="D248">
        <f>HYPERLINK("https://www.youtube.com/watch?v=IXlhecQ1UUw&amp;t=531s", "Go to time")</f>
        <v/>
      </c>
    </row>
    <row r="249">
      <c r="A249">
        <f>HYPERLINK("https://www.youtube.com/watch?v=IXlhecQ1UUw", "Video")</f>
        <v/>
      </c>
      <c r="B249" t="inlineStr">
        <is>
          <t>10:42</t>
        </is>
      </c>
      <c r="C249" t="inlineStr">
        <is>
          <t>(CRASHES)</t>
        </is>
      </c>
      <c r="D249">
        <f>HYPERLINK("https://www.youtube.com/watch?v=IXlhecQ1UUw&amp;t=642s", "Go to time")</f>
        <v/>
      </c>
    </row>
    <row r="250">
      <c r="A250">
        <f>HYPERLINK("https://www.youtube.com/watch?v=IXlhecQ1UUw", "Video")</f>
        <v/>
      </c>
      <c r="B250" t="inlineStr">
        <is>
          <t>16:01</t>
        </is>
      </c>
      <c r="C250" t="inlineStr">
        <is>
          <t>I was aiming
for the trash.</t>
        </is>
      </c>
      <c r="D250">
        <f>HYPERLINK("https://www.youtube.com/watch?v=IXlhecQ1UUw&amp;t=961s", "Go to time")</f>
        <v/>
      </c>
    </row>
    <row r="251">
      <c r="A251">
        <f>HYPERLINK("https://www.youtube.com/watch?v=1SUdBPRtWXQ", "Video")</f>
        <v/>
      </c>
      <c r="B251" t="inlineStr">
        <is>
          <t>14:21</t>
        </is>
      </c>
      <c r="C251" t="inlineStr">
        <is>
          <t>-(Crash)
-(Shudders)</t>
        </is>
      </c>
      <c r="D251">
        <f>HYPERLINK("https://www.youtube.com/watch?v=1SUdBPRtWXQ&amp;t=861s", "Go to time")</f>
        <v/>
      </c>
    </row>
    <row r="252">
      <c r="A252">
        <f>HYPERLINK("https://www.youtube.com/watch?v=MIvURab_QIg", "Video")</f>
        <v/>
      </c>
      <c r="B252" t="inlineStr">
        <is>
          <t>15:19</t>
        </is>
      </c>
      <c r="C252" t="inlineStr">
        <is>
          <t>Mr. T-Rex, sir, we're really
sorry
for crashing into the audition.</t>
        </is>
      </c>
      <c r="D252">
        <f>HYPERLINK("https://www.youtube.com/watch?v=MIvURab_QIg&amp;t=919s", "Go to time")</f>
        <v/>
      </c>
    </row>
    <row r="253">
      <c r="A253">
        <f>HYPERLINK("https://www.youtube.com/watch?v=DhOnSXk25YM", "Video")</f>
        <v/>
      </c>
      <c r="B253" t="inlineStr">
        <is>
          <t>33:46</t>
        </is>
      </c>
      <c r="C253" t="inlineStr">
        <is>
          <t>watching trash tv all day when we're</t>
        </is>
      </c>
      <c r="D253">
        <f>HYPERLINK("https://www.youtube.com/watch?v=DhOnSXk25YM&amp;t=2026s", "Go to time")</f>
        <v/>
      </c>
    </row>
    <row r="254">
      <c r="A254">
        <f>HYPERLINK("https://www.youtube.com/watch?v=eWQgnZCd21U", "Video")</f>
        <v/>
      </c>
      <c r="B254" t="inlineStr">
        <is>
          <t>21:50</t>
        </is>
      </c>
      <c r="C254" t="inlineStr">
        <is>
          <t>♪ Got a rash on my legs ♪</t>
        </is>
      </c>
      <c r="D254">
        <f>HYPERLINK("https://www.youtube.com/watch?v=eWQgnZCd21U&amp;t=1310s", "Go to time")</f>
        <v/>
      </c>
    </row>
    <row r="255">
      <c r="A255">
        <f>HYPERLINK("https://www.youtube.com/watch?v=GZCr30QKdYg", "Video")</f>
        <v/>
      </c>
      <c r="B255" t="inlineStr">
        <is>
          <t>1:14</t>
        </is>
      </c>
      <c r="C255" t="inlineStr">
        <is>
          <t>turn around but I'll crash into him just</t>
        </is>
      </c>
      <c r="D255">
        <f>HYPERLINK("https://www.youtube.com/watch?v=GZCr30QKdYg&amp;t=74s", "Go to time")</f>
        <v/>
      </c>
    </row>
    <row r="256">
      <c r="A256">
        <f>HYPERLINK("https://www.youtube.com/watch?v=NPHMvmQe8kA", "Video")</f>
        <v/>
      </c>
      <c r="B256" t="inlineStr">
        <is>
          <t>6:41</t>
        </is>
      </c>
      <c r="C256" t="inlineStr">
        <is>
          <t>[boat crashing]</t>
        </is>
      </c>
      <c r="D256">
        <f>HYPERLINK("https://www.youtube.com/watch?v=NPHMvmQe8kA&amp;t=401s", "Go to time")</f>
        <v/>
      </c>
    </row>
    <row r="257">
      <c r="A257">
        <f>HYPERLINK("https://www.youtube.com/watch?v=ZT5P9BJv_Y4", "Video")</f>
        <v/>
      </c>
      <c r="B257" t="inlineStr">
        <is>
          <t>0:06</t>
        </is>
      </c>
      <c r="C257" t="inlineStr">
        <is>
          <t>[crash]</t>
        </is>
      </c>
      <c r="D257">
        <f>HYPERLINK("https://www.youtube.com/watch?v=ZT5P9BJv_Y4&amp;t=6s", "Go to time")</f>
        <v/>
      </c>
    </row>
    <row r="258">
      <c r="A258">
        <f>HYPERLINK("https://www.youtube.com/watch?v=ffmz1bmKo0k", "Video")</f>
        <v/>
      </c>
      <c r="B258" t="inlineStr">
        <is>
          <t>15:58</t>
        </is>
      </c>
      <c r="C258" t="inlineStr">
        <is>
          <t>-(crash)
-Drive!</t>
        </is>
      </c>
      <c r="D258">
        <f>HYPERLINK("https://www.youtube.com/watch?v=ffmz1bmKo0k&amp;t=958s", "Go to time")</f>
        <v/>
      </c>
    </row>
    <row r="259">
      <c r="A259">
        <f>HYPERLINK("https://www.youtube.com/watch?v=pucV9L6zsDI", "Video")</f>
        <v/>
      </c>
      <c r="B259" t="inlineStr">
        <is>
          <t>12:38</t>
        </is>
      </c>
      <c r="C259" t="inlineStr">
        <is>
          <t>- ( crashes )
- ( yelps )</t>
        </is>
      </c>
      <c r="D259">
        <f>HYPERLINK("https://www.youtube.com/watch?v=pucV9L6zsDI&amp;t=758s", "Go to time")</f>
        <v/>
      </c>
    </row>
    <row r="260">
      <c r="A260">
        <f>HYPERLINK("https://www.youtube.com/watch?v=pucV9L6zsDI", "Video")</f>
        <v/>
      </c>
      <c r="B260" t="inlineStr">
        <is>
          <t>14:05</t>
        </is>
      </c>
      <c r="C260" t="inlineStr">
        <is>
          <t>( wind roars,
crashes )</t>
        </is>
      </c>
      <c r="D260">
        <f>HYPERLINK("https://www.youtube.com/watch?v=pucV9L6zsDI&amp;t=845s", "Go to time")</f>
        <v/>
      </c>
    </row>
    <row r="261">
      <c r="A261">
        <f>HYPERLINK("https://www.youtube.com/watch?v=pucV9L6zsDI", "Video")</f>
        <v/>
      </c>
      <c r="B261" t="inlineStr">
        <is>
          <t>21:50</t>
        </is>
      </c>
      <c r="C261" t="inlineStr">
        <is>
          <t>( crashes )</t>
        </is>
      </c>
      <c r="D261">
        <f>HYPERLINK("https://www.youtube.com/watch?v=pucV9L6zsDI&amp;t=1310s", "Go to time")</f>
        <v/>
      </c>
    </row>
    <row r="262">
      <c r="A262">
        <f>HYPERLINK("https://www.youtube.com/watch?v=u5mC8o-LiVA", "Video")</f>
        <v/>
      </c>
      <c r="B262" t="inlineStr">
        <is>
          <t>0:27</t>
        </is>
      </c>
      <c r="C262" t="inlineStr">
        <is>
          <t>[crash]</t>
        </is>
      </c>
      <c r="D262">
        <f>HYPERLINK("https://www.youtube.com/watch?v=u5mC8o-LiVA&amp;t=27s", "Go to time")</f>
        <v/>
      </c>
    </row>
    <row r="263">
      <c r="A263">
        <f>HYPERLINK("https://www.youtube.com/watch?v=u5mC8o-LiVA", "Video")</f>
        <v/>
      </c>
      <c r="B263" t="inlineStr">
        <is>
          <t>0:52</t>
        </is>
      </c>
      <c r="C263" t="inlineStr">
        <is>
          <t>[crash]</t>
        </is>
      </c>
      <c r="D263">
        <f>HYPERLINK("https://www.youtube.com/watch?v=u5mC8o-LiVA&amp;t=52s", "Go to time")</f>
        <v/>
      </c>
    </row>
    <row r="264">
      <c r="A264">
        <f>HYPERLINK("https://www.youtube.com/watch?v=1DW5zHpgFps", "Video")</f>
        <v/>
      </c>
      <c r="B264" t="inlineStr">
        <is>
          <t>0:13</t>
        </is>
      </c>
      <c r="C264" t="inlineStr">
        <is>
          <t>[loud crash]</t>
        </is>
      </c>
      <c r="D264">
        <f>HYPERLINK("https://www.youtube.com/watch?v=1DW5zHpgFps&amp;t=13s", "Go to time")</f>
        <v/>
      </c>
    </row>
    <row r="265">
      <c r="A265">
        <f>HYPERLINK("https://www.youtube.com/watch?v=1DW5zHpgFps", "Video")</f>
        <v/>
      </c>
      <c r="B265" t="inlineStr">
        <is>
          <t>1:29</t>
        </is>
      </c>
      <c r="C265" t="inlineStr">
        <is>
          <t>I need to repair the window I
impulsively crashed through.</t>
        </is>
      </c>
      <c r="D265">
        <f>HYPERLINK("https://www.youtube.com/watch?v=1DW5zHpgFps&amp;t=89s", "Go to time")</f>
        <v/>
      </c>
    </row>
    <row r="266">
      <c r="A266">
        <f>HYPERLINK("https://www.youtube.com/watch?v=1DW5zHpgFps", "Video")</f>
        <v/>
      </c>
      <c r="B266" t="inlineStr">
        <is>
          <t>1:54</t>
        </is>
      </c>
      <c r="C266" t="inlineStr">
        <is>
          <t>[crashing]</t>
        </is>
      </c>
      <c r="D266">
        <f>HYPERLINK("https://www.youtube.com/watch?v=1DW5zHpgFps&amp;t=114s", "Go to time")</f>
        <v/>
      </c>
    </row>
    <row r="267">
      <c r="A267">
        <f>HYPERLINK("https://www.youtube.com/watch?v=lJyAZd8guI0", "Video")</f>
        <v/>
      </c>
      <c r="B267" t="inlineStr">
        <is>
          <t>0:51</t>
        </is>
      </c>
      <c r="C267" t="inlineStr">
        <is>
          <t>It's only been in one crash.</t>
        </is>
      </c>
      <c r="D267">
        <f>HYPERLINK("https://www.youtube.com/watch?v=lJyAZd8guI0&amp;t=51s", "Go to time")</f>
        <v/>
      </c>
    </row>
    <row r="268">
      <c r="A268">
        <f>HYPERLINK("https://www.youtube.com/watch?v=qQHDFjoJ_as", "Video")</f>
        <v/>
      </c>
      <c r="B268" t="inlineStr">
        <is>
          <t>0:01</t>
        </is>
      </c>
      <c r="C268" t="inlineStr">
        <is>
          <t>[crashing]</t>
        </is>
      </c>
      <c r="D268">
        <f>HYPERLINK("https://www.youtube.com/watch?v=qQHDFjoJ_as&amp;t=1s", "Go to time")</f>
        <v/>
      </c>
    </row>
    <row r="269">
      <c r="A269">
        <f>HYPERLINK("https://www.youtube.com/watch?v=qQHDFjoJ_as", "Video")</f>
        <v/>
      </c>
      <c r="B269" t="inlineStr">
        <is>
          <t>0:12</t>
        </is>
      </c>
      <c r="C269" t="inlineStr">
        <is>
          <t>[crash]</t>
        </is>
      </c>
      <c r="D269">
        <f>HYPERLINK("https://www.youtube.com/watch?v=qQHDFjoJ_as&amp;t=12s", "Go to time")</f>
        <v/>
      </c>
    </row>
    <row r="270">
      <c r="A270">
        <f>HYPERLINK("https://www.youtube.com/watch?v=qQHDFjoJ_as", "Video")</f>
        <v/>
      </c>
      <c r="B270" t="inlineStr">
        <is>
          <t>0:47</t>
        </is>
      </c>
      <c r="C270" t="inlineStr">
        <is>
          <t>[crashing]</t>
        </is>
      </c>
      <c r="D270">
        <f>HYPERLINK("https://www.youtube.com/watch?v=qQHDFjoJ_as&amp;t=47s", "Go to time")</f>
        <v/>
      </c>
    </row>
    <row r="271">
      <c r="A271">
        <f>HYPERLINK("https://www.youtube.com/watch?v=2UXH4gdXUgQ", "Video")</f>
        <v/>
      </c>
      <c r="B271" t="inlineStr">
        <is>
          <t>7:58</t>
        </is>
      </c>
      <c r="C271" t="inlineStr">
        <is>
          <t>[CRASH]</t>
        </is>
      </c>
      <c r="D271">
        <f>HYPERLINK("https://www.youtube.com/watch?v=2UXH4gdXUgQ&amp;t=478s", "Go to time")</f>
        <v/>
      </c>
    </row>
    <row r="272">
      <c r="A272">
        <f>HYPERLINK("https://www.youtube.com/watch?v=xZ1MFx5VQng", "Video")</f>
        <v/>
      </c>
      <c r="B272" t="inlineStr">
        <is>
          <t>0:29</t>
        </is>
      </c>
      <c r="C272" t="inlineStr">
        <is>
          <t>[crash]</t>
        </is>
      </c>
      <c r="D272">
        <f>HYPERLINK("https://www.youtube.com/watch?v=xZ1MFx5VQng&amp;t=29s", "Go to time")</f>
        <v/>
      </c>
    </row>
    <row r="273">
      <c r="A273">
        <f>HYPERLINK("https://www.youtube.com/watch?v=xZ1MFx5VQng", "Video")</f>
        <v/>
      </c>
      <c r="B273" t="inlineStr">
        <is>
          <t>1:10</t>
        </is>
      </c>
      <c r="C273" t="inlineStr">
        <is>
          <t>[crash]</t>
        </is>
      </c>
      <c r="D273">
        <f>HYPERLINK("https://www.youtube.com/watch?v=xZ1MFx5VQng&amp;t=70s", "Go to time")</f>
        <v/>
      </c>
    </row>
    <row r="274">
      <c r="A274">
        <f>HYPERLINK("https://www.youtube.com/watch?v=FqKdN_WVaZI", "Video")</f>
        <v/>
      </c>
      <c r="B274" t="inlineStr">
        <is>
          <t>7:26</t>
        </is>
      </c>
      <c r="C274" t="inlineStr">
        <is>
          <t>-(loud crash)
-(groans)</t>
        </is>
      </c>
      <c r="D274">
        <f>HYPERLINK("https://www.youtube.com/watch?v=FqKdN_WVaZI&amp;t=446s", "Go to time")</f>
        <v/>
      </c>
    </row>
    <row r="275">
      <c r="A275">
        <f>HYPERLINK("https://www.youtube.com/watch?v=p6jScaAjGx8", "Video")</f>
        <v/>
      </c>
      <c r="B275" t="inlineStr">
        <is>
          <t>0:04</t>
        </is>
      </c>
      <c r="C275" t="inlineStr">
        <is>
          <t>qriket's crash course for learning how</t>
        </is>
      </c>
      <c r="D275">
        <f>HYPERLINK("https://www.youtube.com/watch?v=p6jScaAjGx8&amp;t=4s", "Go to time")</f>
        <v/>
      </c>
    </row>
    <row r="276">
      <c r="A276">
        <f>HYPERLINK("https://www.youtube.com/watch?v=p6jScaAjGx8", "Video")</f>
        <v/>
      </c>
      <c r="B276" t="inlineStr">
        <is>
          <t>0:06</t>
        </is>
      </c>
      <c r="C276" t="inlineStr">
        <is>
          <t>to not crash cars we're gonna help you</t>
        </is>
      </c>
      <c r="D276">
        <f>HYPERLINK("https://www.youtube.com/watch?v=p6jScaAjGx8&amp;t=6s", "Go to time")</f>
        <v/>
      </c>
    </row>
    <row r="277">
      <c r="A277">
        <f>HYPERLINK("https://www.youtube.com/watch?v=wToO8F0XVcU", "Video")</f>
        <v/>
      </c>
      <c r="B277" t="inlineStr">
        <is>
          <t>3:04</t>
        </is>
      </c>
      <c r="C277" t="inlineStr">
        <is>
          <t>How about "D,"
take out the trash.</t>
        </is>
      </c>
      <c r="D277">
        <f>HYPERLINK("https://www.youtube.com/watch?v=wToO8F0XVcU&amp;t=184s", "Go to time")</f>
        <v/>
      </c>
    </row>
    <row r="278">
      <c r="A278">
        <f>HYPERLINK("https://www.youtube.com/watch?v=wToO8F0XVcU", "Video")</f>
        <v/>
      </c>
      <c r="B278" t="inlineStr">
        <is>
          <t>3:10</t>
        </is>
      </c>
      <c r="C278" t="inlineStr">
        <is>
          <t>(trash clattering)</t>
        </is>
      </c>
      <c r="D278">
        <f>HYPERLINK("https://www.youtube.com/watch?v=wToO8F0XVcU&amp;t=190s", "Go to time")</f>
        <v/>
      </c>
    </row>
    <row r="279">
      <c r="A279">
        <f>HYPERLINK("https://www.youtube.com/watch?v=wToO8F0XVcU", "Video")</f>
        <v/>
      </c>
      <c r="B279" t="inlineStr">
        <is>
          <t>23:57</t>
        </is>
      </c>
      <c r="C279" t="inlineStr">
        <is>
          <t>-(crashing)
-(clattering)</t>
        </is>
      </c>
      <c r="D279">
        <f>HYPERLINK("https://www.youtube.com/watch?v=wToO8F0XVcU&amp;t=1437s", "Go to time")</f>
        <v/>
      </c>
    </row>
    <row r="280">
      <c r="A280">
        <f>HYPERLINK("https://www.youtube.com/watch?v=wToO8F0XVcU", "Video")</f>
        <v/>
      </c>
      <c r="B280" t="inlineStr">
        <is>
          <t>27:17</t>
        </is>
      </c>
      <c r="C280" t="inlineStr">
        <is>
          <t>Who cares?
We trashed the dump,</t>
        </is>
      </c>
      <c r="D280">
        <f>HYPERLINK("https://www.youtube.com/watch?v=wToO8F0XVcU&amp;t=1637s", "Go to time")</f>
        <v/>
      </c>
    </row>
    <row r="281">
      <c r="A281">
        <f>HYPERLINK("https://www.youtube.com/watch?v=WHxJikNfhDo", "Video")</f>
        <v/>
      </c>
      <c r="B281" t="inlineStr">
        <is>
          <t>1:48</t>
        </is>
      </c>
      <c r="C281" t="inlineStr">
        <is>
          <t>Digging through trash.</t>
        </is>
      </c>
      <c r="D281">
        <f>HYPERLINK("https://www.youtube.com/watch?v=WHxJikNfhDo&amp;t=108s", "Go to time")</f>
        <v/>
      </c>
    </row>
    <row r="282">
      <c r="A282">
        <f>HYPERLINK("https://www.youtube.com/watch?v=-IMplvdO5WA", "Video")</f>
        <v/>
      </c>
      <c r="B282" t="inlineStr">
        <is>
          <t>0:47</t>
        </is>
      </c>
      <c r="C282" t="inlineStr">
        <is>
          <t>- ( crashing )
- What was that?</t>
        </is>
      </c>
      <c r="D282">
        <f>HYPERLINK("https://www.youtube.com/watch?v=-IMplvdO5WA&amp;t=47s", "Go to time")</f>
        <v/>
      </c>
    </row>
    <row r="283">
      <c r="A283">
        <f>HYPERLINK("https://www.youtube.com/watch?v=HsgBurTBDCc", "Video")</f>
        <v/>
      </c>
      <c r="B283" t="inlineStr">
        <is>
          <t>3:42</t>
        </is>
      </c>
      <c r="C283" t="inlineStr">
        <is>
          <t>out the trash real quick</t>
        </is>
      </c>
      <c r="D283">
        <f>HYPERLINK("https://www.youtube.com/watch?v=HsgBurTBDCc&amp;t=222s", "Go to time")</f>
        <v/>
      </c>
    </row>
    <row r="284">
      <c r="A284">
        <f>HYPERLINK("https://www.youtube.com/watch?v=uzulp0G7EG4", "Video")</f>
        <v/>
      </c>
      <c r="B284" t="inlineStr">
        <is>
          <t>1:02</t>
        </is>
      </c>
      <c r="C284" t="inlineStr">
        <is>
          <t>-(crashing)
-(glass breaking)</t>
        </is>
      </c>
      <c r="D284">
        <f>HYPERLINK("https://www.youtube.com/watch?v=uzulp0G7EG4&amp;t=62s", "Go to time")</f>
        <v/>
      </c>
    </row>
    <row r="285">
      <c r="A285">
        <f>HYPERLINK("https://www.youtube.com/watch?v=g4FGgcwjlAk", "Video")</f>
        <v/>
      </c>
      <c r="B285" t="inlineStr">
        <is>
          <t>3:20</t>
        </is>
      </c>
      <c r="C285" t="inlineStr">
        <is>
          <t>driveway but she crashed oh my gosh</t>
        </is>
      </c>
      <c r="D285">
        <f>HYPERLINK("https://www.youtube.com/watch?v=g4FGgcwjlAk&amp;t=200s", "Go to time")</f>
        <v/>
      </c>
    </row>
    <row r="286">
      <c r="A286">
        <f>HYPERLINK("https://www.youtube.com/watch?v=PgAmblPEmoM", "Video")</f>
        <v/>
      </c>
      <c r="B286" t="inlineStr">
        <is>
          <t>2:20</t>
        </is>
      </c>
      <c r="C286" t="inlineStr">
        <is>
          <t>with the anger of a thousand crashing</t>
        </is>
      </c>
      <c r="D286">
        <f>HYPERLINK("https://www.youtube.com/watch?v=PgAmblPEmoM&amp;t=140s", "Go to time")</f>
        <v/>
      </c>
    </row>
    <row r="287">
      <c r="A287">
        <f>HYPERLINK("https://www.youtube.com/watch?v=PgAmblPEmoM", "Video")</f>
        <v/>
      </c>
      <c r="B287" t="inlineStr">
        <is>
          <t>2:56</t>
        </is>
      </c>
      <c r="C287" t="inlineStr">
        <is>
          <t>is a bunch of trash deception</t>
        </is>
      </c>
      <c r="D287">
        <f>HYPERLINK("https://www.youtube.com/watch?v=PgAmblPEmoM&amp;t=176s", "Go to time")</f>
        <v/>
      </c>
    </row>
    <row r="288">
      <c r="A288">
        <f>HYPERLINK("https://www.youtube.com/watch?v=KZzUT_yAVuY", "Video")</f>
        <v/>
      </c>
      <c r="B288" t="inlineStr">
        <is>
          <t>1:03</t>
        </is>
      </c>
      <c r="C288" t="inlineStr">
        <is>
          <t>Then, they hatch a scheme
to make Troy talk trash.</t>
        </is>
      </c>
      <c r="D288">
        <f>HYPERLINK("https://www.youtube.com/watch?v=KZzUT_yAVuY&amp;t=63s", "Go to time")</f>
        <v/>
      </c>
    </row>
    <row r="289">
      <c r="A289">
        <f>HYPERLINK("https://www.youtube.com/watch?v=luR-8SFeMjs", "Video")</f>
        <v/>
      </c>
      <c r="B289" t="inlineStr">
        <is>
          <t>1:31</t>
        </is>
      </c>
      <c r="C289" t="inlineStr">
        <is>
          <t>a bag of trash how do you know it wasn't</t>
        </is>
      </c>
      <c r="D289">
        <f>HYPERLINK("https://www.youtube.com/watch?v=luR-8SFeMjs&amp;t=91s", "Go to time")</f>
        <v/>
      </c>
    </row>
    <row r="290">
      <c r="A290">
        <f>HYPERLINK("https://www.youtube.com/watch?v=wPT74U4q4w0", "Video")</f>
        <v/>
      </c>
      <c r="B290" t="inlineStr">
        <is>
          <t>2:11</t>
        </is>
      </c>
      <c r="C290" t="inlineStr">
        <is>
          <t>the one that we're about to crash into</t>
        </is>
      </c>
      <c r="D290">
        <f>HYPERLINK("https://www.youtube.com/watch?v=wPT74U4q4w0&amp;t=131s", "Go to time")</f>
        <v/>
      </c>
    </row>
    <row r="291">
      <c r="A291">
        <f>HYPERLINK("https://www.youtube.com/watch?v=BLXZy7xvo5o", "Video")</f>
        <v/>
      </c>
      <c r="B291" t="inlineStr">
        <is>
          <t>15:19</t>
        </is>
      </c>
      <c r="C291" t="inlineStr">
        <is>
          <t>Troy talk trash how did he not see that</t>
        </is>
      </c>
      <c r="D291">
        <f>HYPERLINK("https://www.youtube.com/watch?v=BLXZy7xvo5o&amp;t=919s", "Go to time")</f>
        <v/>
      </c>
    </row>
    <row r="292">
      <c r="A292">
        <f>HYPERLINK("https://www.youtube.com/watch?v=BLXZy7xvo5o", "Video")</f>
        <v/>
      </c>
      <c r="B292" t="inlineStr">
        <is>
          <t>83:40</t>
        </is>
      </c>
      <c r="C292" t="inlineStr">
        <is>
          <t>Troy talk trash how did he not see that</t>
        </is>
      </c>
      <c r="D292">
        <f>HYPERLINK("https://www.youtube.com/watch?v=BLXZy7xvo5o&amp;t=5020s", "Go to time")</f>
        <v/>
      </c>
    </row>
    <row r="293">
      <c r="A293">
        <f>HYPERLINK("https://www.youtube.com/watch?v=AFpAL33Shfs", "Video")</f>
        <v/>
      </c>
      <c r="B293" t="inlineStr">
        <is>
          <t>19:27</t>
        </is>
      </c>
      <c r="C293" t="inlineStr">
        <is>
          <t>( thunder crashes )</t>
        </is>
      </c>
      <c r="D293">
        <f>HYPERLINK("https://www.youtube.com/watch?v=AFpAL33Shfs&amp;t=1167s", "Go to time")</f>
        <v/>
      </c>
    </row>
    <row r="294">
      <c r="A294">
        <f>HYPERLINK("https://www.youtube.com/watch?v=AFpAL33Shfs", "Video")</f>
        <v/>
      </c>
      <c r="B294" t="inlineStr">
        <is>
          <t>19:45</t>
        </is>
      </c>
      <c r="C294" t="inlineStr">
        <is>
          <t>( thunder crashes )</t>
        </is>
      </c>
      <c r="D294">
        <f>HYPERLINK("https://www.youtube.com/watch?v=AFpAL33Shfs&amp;t=1185s", "Go to time")</f>
        <v/>
      </c>
    </row>
    <row r="295">
      <c r="A295">
        <f>HYPERLINK("https://www.youtube.com/watch?v=AFpAL33Shfs", "Video")</f>
        <v/>
      </c>
      <c r="B295" t="inlineStr">
        <is>
          <t>19:57</t>
        </is>
      </c>
      <c r="C295" t="inlineStr">
        <is>
          <t>( thunder crashes )</t>
        </is>
      </c>
      <c r="D295">
        <f>HYPERLINK("https://www.youtube.com/watch?v=AFpAL33Shfs&amp;t=1197s", "Go to time")</f>
        <v/>
      </c>
    </row>
    <row r="296">
      <c r="A296">
        <f>HYPERLINK("https://www.youtube.com/watch?v=AFpAL33Shfs", "Video")</f>
        <v/>
      </c>
      <c r="B296" t="inlineStr">
        <is>
          <t>22:22</t>
        </is>
      </c>
      <c r="C296" t="inlineStr">
        <is>
          <t>( crashing )</t>
        </is>
      </c>
      <c r="D296">
        <f>HYPERLINK("https://www.youtube.com/watch?v=AFpAL33Shfs&amp;t=1342s", "Go to time")</f>
        <v/>
      </c>
    </row>
    <row r="297">
      <c r="A297">
        <f>HYPERLINK("https://www.youtube.com/watch?v=jerMwDA_PMY", "Video")</f>
        <v/>
      </c>
      <c r="B297" t="inlineStr">
        <is>
          <t>0:45</t>
        </is>
      </c>
      <c r="C297" t="inlineStr">
        <is>
          <t>crash course for learning how to not</t>
        </is>
      </c>
      <c r="D297">
        <f>HYPERLINK("https://www.youtube.com/watch?v=jerMwDA_PMY&amp;t=45s", "Go to time")</f>
        <v/>
      </c>
    </row>
    <row r="298">
      <c r="A298">
        <f>HYPERLINK("https://www.youtube.com/watch?v=jerMwDA_PMY", "Video")</f>
        <v/>
      </c>
      <c r="B298" t="inlineStr">
        <is>
          <t>0:47</t>
        </is>
      </c>
      <c r="C298" t="inlineStr">
        <is>
          <t>crash cars we're gonna help you pass</t>
        </is>
      </c>
      <c r="D298">
        <f>HYPERLINK("https://www.youtube.com/watch?v=jerMwDA_PMY&amp;t=47s", "Go to time")</f>
        <v/>
      </c>
    </row>
    <row r="299">
      <c r="A299">
        <f>HYPERLINK("https://www.youtube.com/watch?v=jerMwDA_PMY", "Video")</f>
        <v/>
      </c>
      <c r="B299" t="inlineStr">
        <is>
          <t>10:51</t>
        </is>
      </c>
      <c r="C299" t="inlineStr">
        <is>
          <t>some say when he crashed into the water</t>
        </is>
      </c>
      <c r="D299">
        <f>HYPERLINK("https://www.youtube.com/watch?v=jerMwDA_PMY&amp;t=651s", "Go to time")</f>
        <v/>
      </c>
    </row>
    <row r="300">
      <c r="A300">
        <f>HYPERLINK("https://www.youtube.com/watch?v=JM47fbdHqBI", "Video")</f>
        <v/>
      </c>
      <c r="B300" t="inlineStr">
        <is>
          <t>2:43</t>
        </is>
      </c>
      <c r="C300" t="inlineStr">
        <is>
          <t>[door crashes]</t>
        </is>
      </c>
      <c r="D300">
        <f>HYPERLINK("https://www.youtube.com/watch?v=JM47fbdHqBI&amp;t=163s", "Go to time")</f>
        <v/>
      </c>
    </row>
    <row r="301">
      <c r="A301">
        <f>HYPERLINK("https://www.youtube.com/watch?v=JM47fbdHqBI", "Video")</f>
        <v/>
      </c>
      <c r="B301" t="inlineStr">
        <is>
          <t>4:12</t>
        </is>
      </c>
      <c r="C301" t="inlineStr">
        <is>
          <t>[loud crash]</t>
        </is>
      </c>
      <c r="D301">
        <f>HYPERLINK("https://www.youtube.com/watch?v=JM47fbdHqBI&amp;t=252s", "Go to time")</f>
        <v/>
      </c>
    </row>
    <row r="302">
      <c r="A302">
        <f>HYPERLINK("https://www.youtube.com/watch?v=JM47fbdHqBI", "Video")</f>
        <v/>
      </c>
      <c r="B302" t="inlineStr">
        <is>
          <t>6:01</t>
        </is>
      </c>
      <c r="C302" t="inlineStr">
        <is>
          <t>[thunder crashes]</t>
        </is>
      </c>
      <c r="D302">
        <f>HYPERLINK("https://www.youtube.com/watch?v=JM47fbdHqBI&amp;t=361s", "Go to time")</f>
        <v/>
      </c>
    </row>
    <row r="303">
      <c r="A303">
        <f>HYPERLINK("https://www.youtube.com/watch?v=JM47fbdHqBI", "Video")</f>
        <v/>
      </c>
      <c r="B303" t="inlineStr">
        <is>
          <t>6:41</t>
        </is>
      </c>
      <c r="C303" t="inlineStr">
        <is>
          <t>[plunks and crashes]</t>
        </is>
      </c>
      <c r="D303">
        <f>HYPERLINK("https://www.youtube.com/watch?v=JM47fbdHqBI&amp;t=401s", "Go to time")</f>
        <v/>
      </c>
    </row>
    <row r="304">
      <c r="A304">
        <f>HYPERLINK("https://www.youtube.com/watch?v=JM47fbdHqBI", "Video")</f>
        <v/>
      </c>
      <c r="B304" t="inlineStr">
        <is>
          <t>7:50</t>
        </is>
      </c>
      <c r="C304" t="inlineStr">
        <is>
          <t>[loud crash]</t>
        </is>
      </c>
      <c r="D304">
        <f>HYPERLINK("https://www.youtube.com/watch?v=JM47fbdHqBI&amp;t=470s", "Go to time")</f>
        <v/>
      </c>
    </row>
    <row r="305">
      <c r="A305">
        <f>HYPERLINK("https://www.youtube.com/watch?v=JM47fbdHqBI", "Video")</f>
        <v/>
      </c>
      <c r="B305" t="inlineStr">
        <is>
          <t>10:48</t>
        </is>
      </c>
      <c r="C305" t="inlineStr">
        <is>
          <t>[crash]</t>
        </is>
      </c>
      <c r="D305">
        <f>HYPERLINK("https://www.youtube.com/watch?v=JM47fbdHqBI&amp;t=648s", "Go to time")</f>
        <v/>
      </c>
    </row>
    <row r="306">
      <c r="A306">
        <f>HYPERLINK("https://www.youtube.com/watch?v=JM47fbdHqBI", "Video")</f>
        <v/>
      </c>
      <c r="B306" t="inlineStr">
        <is>
          <t>11:18</t>
        </is>
      </c>
      <c r="C306" t="inlineStr">
        <is>
          <t>[crash]</t>
        </is>
      </c>
      <c r="D306">
        <f>HYPERLINK("https://www.youtube.com/watch?v=JM47fbdHqBI&amp;t=678s", "Go to time")</f>
        <v/>
      </c>
    </row>
    <row r="307">
      <c r="A307">
        <f>HYPERLINK("https://www.youtube.com/watch?v=JM47fbdHqBI", "Video")</f>
        <v/>
      </c>
      <c r="B307" t="inlineStr">
        <is>
          <t>15:19</t>
        </is>
      </c>
      <c r="C307" t="inlineStr">
        <is>
          <t>♪ To make Troy talk trash ♪</t>
        </is>
      </c>
      <c r="D307">
        <f>HYPERLINK("https://www.youtube.com/watch?v=JM47fbdHqBI&amp;t=919s", "Go to time")</f>
        <v/>
      </c>
    </row>
    <row r="308">
      <c r="A308">
        <f>HYPERLINK("https://www.youtube.com/watch?v=JM47fbdHqBI", "Video")</f>
        <v/>
      </c>
      <c r="B308" t="inlineStr">
        <is>
          <t>17:15</t>
        </is>
      </c>
      <c r="C308" t="inlineStr">
        <is>
          <t>[thunder crashes]</t>
        </is>
      </c>
      <c r="D308">
        <f>HYPERLINK("https://www.youtube.com/watch?v=JM47fbdHqBI&amp;t=1035s", "Go to time")</f>
        <v/>
      </c>
    </row>
    <row r="309">
      <c r="A309">
        <f>HYPERLINK("https://www.youtube.com/watch?v=JM47fbdHqBI", "Video")</f>
        <v/>
      </c>
      <c r="B309" t="inlineStr">
        <is>
          <t>17:28</t>
        </is>
      </c>
      <c r="C309" t="inlineStr">
        <is>
          <t>[thunder crashes]</t>
        </is>
      </c>
      <c r="D309">
        <f>HYPERLINK("https://www.youtube.com/watch?v=JM47fbdHqBI&amp;t=1048s", "Go to time")</f>
        <v/>
      </c>
    </row>
    <row r="310">
      <c r="A310">
        <f>HYPERLINK("https://www.youtube.com/watch?v=JM47fbdHqBI", "Video")</f>
        <v/>
      </c>
      <c r="B310" t="inlineStr">
        <is>
          <t>17:41</t>
        </is>
      </c>
      <c r="C310" t="inlineStr">
        <is>
          <t>[thunder crashes]</t>
        </is>
      </c>
      <c r="D310">
        <f>HYPERLINK("https://www.youtube.com/watch?v=JM47fbdHqBI&amp;t=1061s", "Go to time")</f>
        <v/>
      </c>
    </row>
    <row r="311">
      <c r="A311">
        <f>HYPERLINK("https://www.youtube.com/watch?v=JM47fbdHqBI", "Video")</f>
        <v/>
      </c>
      <c r="B311" t="inlineStr">
        <is>
          <t>18:37</t>
        </is>
      </c>
      <c r="C311" t="inlineStr">
        <is>
          <t>[thunder crashes]</t>
        </is>
      </c>
      <c r="D311">
        <f>HYPERLINK("https://www.youtube.com/watch?v=JM47fbdHqBI&amp;t=1117s", "Go to time")</f>
        <v/>
      </c>
    </row>
    <row r="312">
      <c r="A312">
        <f>HYPERLINK("https://www.youtube.com/watch?v=z8T7E4_VSFc", "Video")</f>
        <v/>
      </c>
      <c r="B312" t="inlineStr">
        <is>
          <t>0:47</t>
        </is>
      </c>
      <c r="C312" t="inlineStr">
        <is>
          <t>tanker of peanut butter crashed into a</t>
        </is>
      </c>
      <c r="D312">
        <f>HYPERLINK("https://www.youtube.com/watch?v=z8T7E4_VSFc&amp;t=47s", "Go to time")</f>
        <v/>
      </c>
    </row>
    <row r="313">
      <c r="A313">
        <f>HYPERLINK("https://www.youtube.com/watch?v=krkCL48sgZg", "Video")</f>
        <v/>
      </c>
      <c r="B313" t="inlineStr">
        <is>
          <t>0:23</t>
        </is>
      </c>
      <c r="C313" t="inlineStr">
        <is>
          <t>[crash]</t>
        </is>
      </c>
      <c r="D313">
        <f>HYPERLINK("https://www.youtube.com/watch?v=krkCL48sgZg&amp;t=23s", "Go to time")</f>
        <v/>
      </c>
    </row>
    <row r="314">
      <c r="A314">
        <f>HYPERLINK("https://www.youtube.com/watch?v=pRql1_2fy4U", "Video")</f>
        <v/>
      </c>
      <c r="B314" t="inlineStr">
        <is>
          <t>0:24</t>
        </is>
      </c>
      <c r="C314" t="inlineStr">
        <is>
          <t>[crash]</t>
        </is>
      </c>
      <c r="D314">
        <f>HYPERLINK("https://www.youtube.com/watch?v=pRql1_2fy4U&amp;t=24s", "Go to time")</f>
        <v/>
      </c>
    </row>
    <row r="315">
      <c r="A315">
        <f>HYPERLINK("https://www.youtube.com/watch?v=pRql1_2fy4U", "Video")</f>
        <v/>
      </c>
      <c r="B315" t="inlineStr">
        <is>
          <t>0:35</t>
        </is>
      </c>
      <c r="C315" t="inlineStr">
        <is>
          <t>[crash]</t>
        </is>
      </c>
      <c r="D315">
        <f>HYPERLINK("https://www.youtube.com/watch?v=pRql1_2fy4U&amp;t=35s", "Go to time")</f>
        <v/>
      </c>
    </row>
    <row r="316">
      <c r="A316">
        <f>HYPERLINK("https://www.youtube.com/watch?v=pRql1_2fy4U", "Video")</f>
        <v/>
      </c>
      <c r="B316" t="inlineStr">
        <is>
          <t>0:38</t>
        </is>
      </c>
      <c r="C316" t="inlineStr">
        <is>
          <t>[crash]</t>
        </is>
      </c>
      <c r="D316">
        <f>HYPERLINK("https://www.youtube.com/watch?v=pRql1_2fy4U&amp;t=38s", "Go to time")</f>
        <v/>
      </c>
    </row>
    <row r="317">
      <c r="A317">
        <f>HYPERLINK("https://www.youtube.com/watch?v=Hf494v_fW1w", "Video")</f>
        <v/>
      </c>
      <c r="B317" t="inlineStr">
        <is>
          <t>0:13</t>
        </is>
      </c>
      <c r="C317" t="inlineStr">
        <is>
          <t>crash course in the legend of King</t>
        </is>
      </c>
      <c r="D317">
        <f>HYPERLINK("https://www.youtube.com/watch?v=Hf494v_fW1w&amp;t=13s", "Go to time")</f>
        <v/>
      </c>
    </row>
    <row r="318">
      <c r="A318">
        <f>HYPERLINK("https://www.youtube.com/watch?v=zQmuKrHRoDc", "Video")</f>
        <v/>
      </c>
      <c r="B318" t="inlineStr">
        <is>
          <t>4:20</t>
        </is>
      </c>
      <c r="C318" t="inlineStr">
        <is>
          <t>-(loud crash over phone video)
-(both laugh)</t>
        </is>
      </c>
      <c r="D318">
        <f>HYPERLINK("https://www.youtube.com/watch?v=zQmuKrHRoDc&amp;t=260s", "Go to time")</f>
        <v/>
      </c>
    </row>
    <row r="319">
      <c r="A319">
        <f>HYPERLINK("https://www.youtube.com/watch?v=zQmuKrHRoDc", "Video")</f>
        <v/>
      </c>
      <c r="B319" t="inlineStr">
        <is>
          <t>10:16</t>
        </is>
      </c>
      <c r="C319" t="inlineStr">
        <is>
          <t>(thunder crashes)</t>
        </is>
      </c>
      <c r="D319">
        <f>HYPERLINK("https://www.youtube.com/watch?v=zQmuKrHRoDc&amp;t=616s", "Go to time")</f>
        <v/>
      </c>
    </row>
    <row r="320">
      <c r="A320">
        <f>HYPERLINK("https://www.youtube.com/watch?v=zQmuKrHRoDc", "Video")</f>
        <v/>
      </c>
      <c r="B320" t="inlineStr">
        <is>
          <t>10:39</t>
        </is>
      </c>
      <c r="C320" t="inlineStr">
        <is>
          <t>-(all scream)
-(loud crash)</t>
        </is>
      </c>
      <c r="D320">
        <f>HYPERLINK("https://www.youtube.com/watch?v=zQmuKrHRoDc&amp;t=639s", "Go to time")</f>
        <v/>
      </c>
    </row>
    <row r="321">
      <c r="A321">
        <f>HYPERLINK("https://www.youtube.com/watch?v=zQmuKrHRoDc", "Video")</f>
        <v/>
      </c>
      <c r="B321" t="inlineStr">
        <is>
          <t>11:27</t>
        </is>
      </c>
      <c r="C321" t="inlineStr">
        <is>
          <t>(thunder crashes)</t>
        </is>
      </c>
      <c r="D321">
        <f>HYPERLINK("https://www.youtube.com/watch?v=zQmuKrHRoDc&amp;t=687s", "Go to time")</f>
        <v/>
      </c>
    </row>
    <row r="322">
      <c r="A322">
        <f>HYPERLINK("https://www.youtube.com/watch?v=zQmuKrHRoDc", "Video")</f>
        <v/>
      </c>
      <c r="B322" t="inlineStr">
        <is>
          <t>11:42</t>
        </is>
      </c>
      <c r="C322" t="inlineStr">
        <is>
          <t>(thunder crashes)</t>
        </is>
      </c>
      <c r="D322">
        <f>HYPERLINK("https://www.youtube.com/watch?v=zQmuKrHRoDc&amp;t=702s", "Go to time")</f>
        <v/>
      </c>
    </row>
    <row r="323">
      <c r="A323">
        <f>HYPERLINK("https://www.youtube.com/watch?v=zQmuKrHRoDc", "Video")</f>
        <v/>
      </c>
      <c r="B323" t="inlineStr">
        <is>
          <t>15:57</t>
        </is>
      </c>
      <c r="C323" t="inlineStr">
        <is>
          <t>(loud crash)</t>
        </is>
      </c>
      <c r="D323">
        <f>HYPERLINK("https://www.youtube.com/watch?v=zQmuKrHRoDc&amp;t=957s", "Go to time")</f>
        <v/>
      </c>
    </row>
    <row r="324">
      <c r="A324">
        <f>HYPERLINK("https://www.youtube.com/watch?v=zQmuKrHRoDc", "Video")</f>
        <v/>
      </c>
      <c r="B324" t="inlineStr">
        <is>
          <t>18:56</t>
        </is>
      </c>
      <c r="C324" t="inlineStr">
        <is>
          <t>♪ To make Troy talk trash ♪</t>
        </is>
      </c>
      <c r="D324">
        <f>HYPERLINK("https://www.youtube.com/watch?v=zQmuKrHRoDc&amp;t=1136s", "Go to time")</f>
        <v/>
      </c>
    </row>
    <row r="325">
      <c r="A325">
        <f>HYPERLINK("https://www.youtube.com/watch?v=daWFMYp-d-A", "Video")</f>
        <v/>
      </c>
      <c r="B325" t="inlineStr">
        <is>
          <t>4:09</t>
        </is>
      </c>
      <c r="C325" t="inlineStr">
        <is>
          <t>mcquack it will be by plane crash or not</t>
        </is>
      </c>
      <c r="D325">
        <f>HYPERLINK("https://www.youtube.com/watch?v=daWFMYp-d-A&amp;t=249s", "Go to time")</f>
        <v/>
      </c>
    </row>
    <row r="326">
      <c r="A326">
        <f>HYPERLINK("https://www.youtube.com/watch?v=daWFMYp-d-A", "Video")</f>
        <v/>
      </c>
      <c r="B326" t="inlineStr">
        <is>
          <t>7:54</t>
        </is>
      </c>
      <c r="C326" t="inlineStr">
        <is>
          <t>if mr mcd thinks this uncrashable robo</t>
        </is>
      </c>
      <c r="D326">
        <f>HYPERLINK("https://www.youtube.com/watch?v=daWFMYp-d-A&amp;t=474s", "Go to time")</f>
        <v/>
      </c>
    </row>
    <row r="327">
      <c r="A327">
        <f>HYPERLINK("https://www.youtube.com/watch?v=08x84I4d99g", "Video")</f>
        <v/>
      </c>
      <c r="B327" t="inlineStr">
        <is>
          <t>1:54</t>
        </is>
      </c>
      <c r="C327" t="inlineStr">
        <is>
          <t>machine that can vacuum up all the trash</t>
        </is>
      </c>
      <c r="D327">
        <f>HYPERLINK("https://www.youtube.com/watch?v=08x84I4d99g&amp;t=114s", "Go to time")</f>
        <v/>
      </c>
    </row>
    <row r="328">
      <c r="A328">
        <f>HYPERLINK("https://www.youtube.com/watch?v=U9i-Kk8GjPU", "Video")</f>
        <v/>
      </c>
      <c r="B328" t="inlineStr">
        <is>
          <t>13:31</t>
        </is>
      </c>
      <c r="C328" t="inlineStr">
        <is>
          <t>-(crash)
-(screams)</t>
        </is>
      </c>
      <c r="D328">
        <f>HYPERLINK("https://www.youtube.com/watch?v=U9i-Kk8GjPU&amp;t=811s", "Go to time")</f>
        <v/>
      </c>
    </row>
    <row r="329">
      <c r="A329">
        <f>HYPERLINK("https://www.youtube.com/watch?v=U9i-Kk8GjPU", "Video")</f>
        <v/>
      </c>
      <c r="B329" t="inlineStr">
        <is>
          <t>16:22</t>
        </is>
      </c>
      <c r="C329" t="inlineStr">
        <is>
          <t>(crashes)</t>
        </is>
      </c>
      <c r="D329">
        <f>HYPERLINK("https://www.youtube.com/watch?v=U9i-Kk8GjPU&amp;t=982s", "Go to time")</f>
        <v/>
      </c>
    </row>
    <row r="330">
      <c r="A330">
        <f>HYPERLINK("https://www.youtube.com/watch?v=MkhKsM1lfK0", "Video")</f>
        <v/>
      </c>
      <c r="B330" t="inlineStr">
        <is>
          <t>0:12</t>
        </is>
      </c>
      <c r="C330" t="inlineStr">
        <is>
          <t>[victorious music]
[crash]</t>
        </is>
      </c>
      <c r="D330">
        <f>HYPERLINK("https://www.youtube.com/watch?v=MkhKsM1lfK0&amp;t=12s", "Go to time")</f>
        <v/>
      </c>
    </row>
    <row r="331">
      <c r="A331">
        <f>HYPERLINK("https://www.youtube.com/watch?v=WLGTytMbxuM", "Video")</f>
        <v/>
      </c>
      <c r="B331" t="inlineStr">
        <is>
          <t>14:02</t>
        </is>
      </c>
      <c r="C331" t="inlineStr">
        <is>
          <t>Not just crashin' her pad?</t>
        </is>
      </c>
      <c r="D331">
        <f>HYPERLINK("https://www.youtube.com/watch?v=WLGTytMbxuM&amp;t=842s", "Go to time")</f>
        <v/>
      </c>
    </row>
    <row r="332">
      <c r="A332">
        <f>HYPERLINK("https://www.youtube.com/watch?v=WLGTytMbxuM", "Video")</f>
        <v/>
      </c>
      <c r="B332" t="inlineStr">
        <is>
          <t>17:18</t>
        </is>
      </c>
      <c r="C332" t="inlineStr">
        <is>
          <t>Sure am! Just taking out
the trash real quick.</t>
        </is>
      </c>
      <c r="D332">
        <f>HYPERLINK("https://www.youtube.com/watch?v=WLGTytMbxuM&amp;t=1038s", "Go to time")</f>
        <v/>
      </c>
    </row>
    <row r="333">
      <c r="A333">
        <f>HYPERLINK("https://www.youtube.com/watch?v=QiT3MZgMVB0", "Video")</f>
        <v/>
      </c>
      <c r="B333" t="inlineStr">
        <is>
          <t>3:10</t>
        </is>
      </c>
      <c r="C333" t="inlineStr">
        <is>
          <t>[lightning crashing]</t>
        </is>
      </c>
      <c r="D333">
        <f>HYPERLINK("https://www.youtube.com/watch?v=QiT3MZgMVB0&amp;t=190s", "Go to time")</f>
        <v/>
      </c>
    </row>
    <row r="334">
      <c r="A334">
        <f>HYPERLINK("https://www.youtube.com/watch?v=QiT3MZgMVB0", "Video")</f>
        <v/>
      </c>
      <c r="B334" t="inlineStr">
        <is>
          <t>6:03</t>
        </is>
      </c>
      <c r="C334" t="inlineStr">
        <is>
          <t>[crash]</t>
        </is>
      </c>
      <c r="D334">
        <f>HYPERLINK("https://www.youtube.com/watch?v=QiT3MZgMVB0&amp;t=363s", "Go to time")</f>
        <v/>
      </c>
    </row>
    <row r="335">
      <c r="A335">
        <f>HYPERLINK("https://www.youtube.com/watch?v=QiT3MZgMVB0", "Video")</f>
        <v/>
      </c>
      <c r="B335" t="inlineStr">
        <is>
          <t>6:09</t>
        </is>
      </c>
      <c r="C335" t="inlineStr">
        <is>
          <t>[crash]</t>
        </is>
      </c>
      <c r="D335">
        <f>HYPERLINK("https://www.youtube.com/watch?v=QiT3MZgMVB0&amp;t=369s", "Go to time")</f>
        <v/>
      </c>
    </row>
    <row r="336">
      <c r="A336">
        <f>HYPERLINK("https://www.youtube.com/watch?v=QiT3MZgMVB0", "Video")</f>
        <v/>
      </c>
      <c r="B336" t="inlineStr">
        <is>
          <t>6:12</t>
        </is>
      </c>
      <c r="C336" t="inlineStr">
        <is>
          <t>[crash]</t>
        </is>
      </c>
      <c r="D336">
        <f>HYPERLINK("https://www.youtube.com/watch?v=QiT3MZgMVB0&amp;t=372s", "Go to time")</f>
        <v/>
      </c>
    </row>
    <row r="337">
      <c r="A337">
        <f>HYPERLINK("https://www.youtube.com/watch?v=HYsTeNyMtsE", "Video")</f>
        <v/>
      </c>
      <c r="B337" t="inlineStr">
        <is>
          <t>0:11</t>
        </is>
      </c>
      <c r="C337" t="inlineStr">
        <is>
          <t>[table crashing]</t>
        </is>
      </c>
      <c r="D337">
        <f>HYPERLINK("https://www.youtube.com/watch?v=HYsTeNyMtsE&amp;t=11s", "Go to time")</f>
        <v/>
      </c>
    </row>
    <row r="338">
      <c r="A338">
        <f>HYPERLINK("https://www.youtube.com/watch?v=HYsTeNyMtsE", "Video")</f>
        <v/>
      </c>
      <c r="B338" t="inlineStr">
        <is>
          <t>0:17</t>
        </is>
      </c>
      <c r="C338" t="inlineStr">
        <is>
          <t>[table crashing]</t>
        </is>
      </c>
      <c r="D338">
        <f>HYPERLINK("https://www.youtube.com/watch?v=HYsTeNyMtsE&amp;t=17s", "Go to time")</f>
        <v/>
      </c>
    </row>
    <row r="339">
      <c r="A339">
        <f>HYPERLINK("https://www.youtube.com/watch?v=63V0JspgvrE", "Video")</f>
        <v/>
      </c>
      <c r="B339" t="inlineStr">
        <is>
          <t>9:54</t>
        </is>
      </c>
      <c r="C339" t="inlineStr">
        <is>
          <t>by this trash</t>
        </is>
      </c>
      <c r="D339">
        <f>HYPERLINK("https://www.youtube.com/watch?v=63V0JspgvrE&amp;t=594s", "Go to time")</f>
        <v/>
      </c>
    </row>
    <row r="340">
      <c r="A340">
        <f>HYPERLINK("https://www.youtube.com/watch?v=Jf6IokqDsUI", "Video")</f>
        <v/>
      </c>
      <c r="B340" t="inlineStr">
        <is>
          <t>50:10</t>
        </is>
      </c>
      <c r="C340" t="inlineStr">
        <is>
          <t>but she crashed oh my gosh that's</t>
        </is>
      </c>
      <c r="D340">
        <f>HYPERLINK("https://www.youtube.com/watch?v=Jf6IokqDsUI&amp;t=3010s", "Go to time")</f>
        <v/>
      </c>
    </row>
    <row r="341">
      <c r="A341">
        <f>HYPERLINK("https://www.youtube.com/watch?v=UJEMmGMzA_4", "Video")</f>
        <v/>
      </c>
      <c r="B341" t="inlineStr">
        <is>
          <t>0:32</t>
        </is>
      </c>
      <c r="C341" t="inlineStr">
        <is>
          <t>a crash course on how to
put that stuff on a horse.</t>
        </is>
      </c>
      <c r="D341">
        <f>HYPERLINK("https://www.youtube.com/watch?v=UJEMmGMzA_4&amp;t=32s", "Go to time")</f>
        <v/>
      </c>
    </row>
    <row r="342">
      <c r="A342">
        <f>HYPERLINK("https://www.youtube.com/watch?v=7DcWqJSrtdw", "Video")</f>
        <v/>
      </c>
      <c r="B342" t="inlineStr">
        <is>
          <t>0:02</t>
        </is>
      </c>
      <c r="C342" t="inlineStr">
        <is>
          <t>[crashing]</t>
        </is>
      </c>
      <c r="D342">
        <f>HYPERLINK("https://www.youtube.com/watch?v=7DcWqJSrtdw&amp;t=2s", "Go to time")</f>
        <v/>
      </c>
    </row>
    <row r="343">
      <c r="A343">
        <f>HYPERLINK("https://www.youtube.com/watch?v=7DcWqJSrtdw", "Video")</f>
        <v/>
      </c>
      <c r="B343" t="inlineStr">
        <is>
          <t>0:18</t>
        </is>
      </c>
      <c r="C343" t="inlineStr">
        <is>
          <t>[crashing]</t>
        </is>
      </c>
      <c r="D343">
        <f>HYPERLINK("https://www.youtube.com/watch?v=7DcWqJSrtdw&amp;t=18s", "Go to time")</f>
        <v/>
      </c>
    </row>
    <row r="344">
      <c r="A344">
        <f>HYPERLINK("https://www.youtube.com/watch?v=35MANdwj9p0", "Video")</f>
        <v/>
      </c>
      <c r="B344" t="inlineStr">
        <is>
          <t>8:09</t>
        </is>
      </c>
      <c r="C344" t="inlineStr">
        <is>
          <t>Master the plane crash was very</t>
        </is>
      </c>
      <c r="D344">
        <f>HYPERLINK("https://www.youtube.com/watch?v=35MANdwj9p0&amp;t=489s", "Go to time")</f>
        <v/>
      </c>
    </row>
    <row r="345">
      <c r="A345">
        <f>HYPERLINK("https://www.youtube.com/watch?v=O-8u24Y_xGQ", "Video")</f>
        <v/>
      </c>
      <c r="B345" t="inlineStr">
        <is>
          <t>6:19</t>
        </is>
      </c>
      <c r="C345" t="inlineStr">
        <is>
          <t>whole crash was all my idea it wasn't</t>
        </is>
      </c>
      <c r="D345">
        <f>HYPERLINK("https://www.youtube.com/watch?v=O-8u24Y_xGQ&amp;t=379s", "Go to time")</f>
        <v/>
      </c>
    </row>
    <row r="346">
      <c r="A346">
        <f>HYPERLINK("https://www.youtube.com/watch?v=O-8u24Y_xGQ", "Video")</f>
        <v/>
      </c>
      <c r="B346" t="inlineStr">
        <is>
          <t>6:46</t>
        </is>
      </c>
      <c r="C346" t="inlineStr">
        <is>
          <t>well faking a crash and then lying about</t>
        </is>
      </c>
      <c r="D346">
        <f>HYPERLINK("https://www.youtube.com/watch?v=O-8u24Y_xGQ&amp;t=406s", "Go to time")</f>
        <v/>
      </c>
    </row>
    <row r="347">
      <c r="A347">
        <f>HYPERLINK("https://www.youtube.com/watch?v=9C1qhtFv3Lo", "Video")</f>
        <v/>
      </c>
      <c r="B347" t="inlineStr">
        <is>
          <t>0:12</t>
        </is>
      </c>
      <c r="C347" t="inlineStr">
        <is>
          <t>[crash]</t>
        </is>
      </c>
      <c r="D347">
        <f>HYPERLINK("https://www.youtube.com/watch?v=9C1qhtFv3Lo&amp;t=12s", "Go to time")</f>
        <v/>
      </c>
    </row>
    <row r="348">
      <c r="A348">
        <f>HYPERLINK("https://www.youtube.com/watch?v=9C1qhtFv3Lo", "Video")</f>
        <v/>
      </c>
      <c r="B348" t="inlineStr">
        <is>
          <t>0:24</t>
        </is>
      </c>
      <c r="C348" t="inlineStr">
        <is>
          <t>[crash]</t>
        </is>
      </c>
      <c r="D348">
        <f>HYPERLINK("https://www.youtube.com/watch?v=9C1qhtFv3Lo&amp;t=24s", "Go to time")</f>
        <v/>
      </c>
    </row>
    <row r="349">
      <c r="A349">
        <f>HYPERLINK("https://www.youtube.com/watch?v=4GZuJynix68", "Video")</f>
        <v/>
      </c>
      <c r="B349" t="inlineStr">
        <is>
          <t>2:17</t>
        </is>
      </c>
      <c r="C349" t="inlineStr">
        <is>
          <t>♪ To make Troy talk trash</t>
        </is>
      </c>
      <c r="D349">
        <f>HYPERLINK("https://www.youtube.com/watch?v=4GZuJynix68&amp;t=137s", "Go to time")</f>
        <v/>
      </c>
    </row>
    <row r="350">
      <c r="A350">
        <f>HYPERLINK("https://www.youtube.com/watch?v=4GZuJynix68", "Video")</f>
        <v/>
      </c>
      <c r="B350" t="inlineStr">
        <is>
          <t>6:36</t>
        </is>
      </c>
      <c r="C350" t="inlineStr">
        <is>
          <t>(CRASHES)</t>
        </is>
      </c>
      <c r="D350">
        <f>HYPERLINK("https://www.youtube.com/watch?v=4GZuJynix68&amp;t=396s", "Go to time")</f>
        <v/>
      </c>
    </row>
    <row r="351">
      <c r="A351">
        <f>HYPERLINK("https://www.youtube.com/watch?v=4GZuJynix68", "Video")</f>
        <v/>
      </c>
      <c r="B351" t="inlineStr">
        <is>
          <t>21:56</t>
        </is>
      </c>
      <c r="C351" t="inlineStr">
        <is>
          <t>(CRASHING)</t>
        </is>
      </c>
      <c r="D351">
        <f>HYPERLINK("https://www.youtube.com/watch?v=4GZuJynix68&amp;t=1316s", "Go to time")</f>
        <v/>
      </c>
    </row>
    <row r="352">
      <c r="A352">
        <f>HYPERLINK("https://www.youtube.com/watch?v=nJuuBItuLf0", "Video")</f>
        <v/>
      </c>
      <c r="B352" t="inlineStr">
        <is>
          <t>5:00</t>
        </is>
      </c>
      <c r="C352" t="inlineStr">
        <is>
          <t>that's the british word for trash</t>
        </is>
      </c>
      <c r="D352">
        <f>HYPERLINK("https://www.youtube.com/watch?v=nJuuBItuLf0&amp;t=300s", "Go to time")</f>
        <v/>
      </c>
    </row>
    <row r="353">
      <c r="A353">
        <f>HYPERLINK("https://www.youtube.com/watch?v=JkifMKSqeG4", "Video")</f>
        <v/>
      </c>
      <c r="B353" t="inlineStr">
        <is>
          <t>0:45</t>
        </is>
      </c>
      <c r="C353" t="inlineStr">
        <is>
          <t>we can't crash dressed like this don't</t>
        </is>
      </c>
      <c r="D353">
        <f>HYPERLINK("https://www.youtube.com/watch?v=JkifMKSqeG4&amp;t=45s", "Go to time")</f>
        <v/>
      </c>
    </row>
    <row r="354">
      <c r="A354">
        <f>HYPERLINK("https://www.youtube.com/watch?v=yp_gOSGoplw", "Video")</f>
        <v/>
      </c>
      <c r="B354" t="inlineStr">
        <is>
          <t>0:10</t>
        </is>
      </c>
      <c r="C354" t="inlineStr">
        <is>
          <t>[crash]</t>
        </is>
      </c>
      <c r="D354">
        <f>HYPERLINK("https://www.youtube.com/watch?v=yp_gOSGoplw&amp;t=10s", "Go to time")</f>
        <v/>
      </c>
    </row>
    <row r="355">
      <c r="A355">
        <f>HYPERLINK("https://www.youtube.com/watch?v=i3mwgUH6SDA", "Video")</f>
        <v/>
      </c>
      <c r="B355" t="inlineStr">
        <is>
          <t>7:13</t>
        </is>
      </c>
      <c r="C355" t="inlineStr">
        <is>
          <t>want my own Talisman not some trashy</t>
        </is>
      </c>
      <c r="D355">
        <f>HYPERLINK("https://www.youtube.com/watch?v=i3mwgUH6SDA&amp;t=433s", "Go to time")</f>
        <v/>
      </c>
    </row>
    <row r="356">
      <c r="A356">
        <f>HYPERLINK("https://www.youtube.com/watch?v=W8jrJcSHm8I", "Video")</f>
        <v/>
      </c>
      <c r="B356" t="inlineStr">
        <is>
          <t>0:06</t>
        </is>
      </c>
      <c r="C356" t="inlineStr">
        <is>
          <t>Oof.
[crash]</t>
        </is>
      </c>
      <c r="D356">
        <f>HYPERLINK("https://www.youtube.com/watch?v=W8jrJcSHm8I&amp;t=6s", "Go to time")</f>
        <v/>
      </c>
    </row>
    <row r="357">
      <c r="A357">
        <f>HYPERLINK("https://www.youtube.com/watch?v=W8jrJcSHm8I", "Video")</f>
        <v/>
      </c>
      <c r="B357" t="inlineStr">
        <is>
          <t>1:54</t>
        </is>
      </c>
      <c r="C357" t="inlineStr">
        <is>
          <t>[crash]</t>
        </is>
      </c>
      <c r="D357">
        <f>HYPERLINK("https://www.youtube.com/watch?v=W8jrJcSHm8I&amp;t=114s", "Go to time")</f>
        <v/>
      </c>
    </row>
    <row r="358">
      <c r="A358">
        <f>HYPERLINK("https://www.youtube.com/watch?v=0CpKOZb2C0Y", "Video")</f>
        <v/>
      </c>
      <c r="B358" t="inlineStr">
        <is>
          <t>16:13</t>
        </is>
      </c>
      <c r="C358" t="inlineStr">
        <is>
          <t>hey willow i just thought all trash</t>
        </is>
      </c>
      <c r="D358">
        <f>HYPERLINK("https://www.youtube.com/watch?v=0CpKOZb2C0Y&amp;t=973s", "Go to time")</f>
        <v/>
      </c>
    </row>
    <row r="359">
      <c r="A359">
        <f>HYPERLINK("https://www.youtube.com/watch?v=bfVi3wrGuN8", "Video")</f>
        <v/>
      </c>
      <c r="B359" t="inlineStr">
        <is>
          <t>0:19</t>
        </is>
      </c>
      <c r="C359" t="inlineStr">
        <is>
          <t>Picking up trash.</t>
        </is>
      </c>
      <c r="D359">
        <f>HYPERLINK("https://www.youtube.com/watch?v=bfVi3wrGuN8&amp;t=19s", "Go to time")</f>
        <v/>
      </c>
    </row>
    <row r="360">
      <c r="A360">
        <f>HYPERLINK("https://www.youtube.com/watch?v=bfVi3wrGuN8", "Video")</f>
        <v/>
      </c>
      <c r="B360" t="inlineStr">
        <is>
          <t>2:39</t>
        </is>
      </c>
      <c r="C360" t="inlineStr">
        <is>
          <t>it just looks like
garbage and trash.</t>
        </is>
      </c>
      <c r="D360">
        <f>HYPERLINK("https://www.youtube.com/watch?v=bfVi3wrGuN8&amp;t=159s", "Go to time")</f>
        <v/>
      </c>
    </row>
    <row r="361">
      <c r="A361">
        <f>HYPERLINK("https://www.youtube.com/watch?v=gVAjArzYWo0", "Video")</f>
        <v/>
      </c>
      <c r="B361" t="inlineStr">
        <is>
          <t>0:29</t>
        </is>
      </c>
      <c r="C361" t="inlineStr">
        <is>
          <t>- Whoa!
- ( crash )</t>
        </is>
      </c>
      <c r="D361">
        <f>HYPERLINK("https://www.youtube.com/watch?v=gVAjArzYWo0&amp;t=29s", "Go to time")</f>
        <v/>
      </c>
    </row>
    <row r="362">
      <c r="A362">
        <f>HYPERLINK("https://www.youtube.com/watch?v=gVAjArzYWo0", "Video")</f>
        <v/>
      </c>
      <c r="B362" t="inlineStr">
        <is>
          <t>1:32</t>
        </is>
      </c>
      <c r="C362" t="inlineStr">
        <is>
          <t>Ugh. Of course Vanna would
find a way to crash this party.</t>
        </is>
      </c>
      <c r="D362">
        <f>HYPERLINK("https://www.youtube.com/watch?v=gVAjArzYWo0&amp;t=92s", "Go to time")</f>
        <v/>
      </c>
    </row>
    <row r="363">
      <c r="A363">
        <f>HYPERLINK("https://www.youtube.com/watch?v=q8aG8cVx-oI", "Video")</f>
        <v/>
      </c>
      <c r="B363" t="inlineStr">
        <is>
          <t>18:41</t>
        </is>
      </c>
      <c r="C363" t="inlineStr">
        <is>
          <t>apology necklace out of trash I found</t>
        </is>
      </c>
      <c r="D363">
        <f>HYPERLINK("https://www.youtube.com/watch?v=q8aG8cVx-oI&amp;t=1121s", "Go to time")</f>
        <v/>
      </c>
    </row>
    <row r="364">
      <c r="A364">
        <f>HYPERLINK("https://www.youtube.com/watch?v=q8aG8cVx-oI", "Video")</f>
        <v/>
      </c>
      <c r="B364" t="inlineStr">
        <is>
          <t>21:46</t>
        </is>
      </c>
      <c r="C364" t="inlineStr">
        <is>
          <t>got a rash on my legs drop us</t>
        </is>
      </c>
      <c r="D364">
        <f>HYPERLINK("https://www.youtube.com/watch?v=q8aG8cVx-oI&amp;t=1306s", "Go to time")</f>
        <v/>
      </c>
    </row>
    <row r="365">
      <c r="A365">
        <f>HYPERLINK("https://www.youtube.com/watch?v=q8aG8cVx-oI", "Video")</f>
        <v/>
      </c>
      <c r="B365" t="inlineStr">
        <is>
          <t>65:49</t>
        </is>
      </c>
      <c r="C365" t="inlineStr">
        <is>
          <t>got a rash on my legs drop us</t>
        </is>
      </c>
      <c r="D365">
        <f>HYPERLINK("https://www.youtube.com/watch?v=q8aG8cVx-oI&amp;t=3949s", "Go to time")</f>
        <v/>
      </c>
    </row>
    <row r="366">
      <c r="A366">
        <f>HYPERLINK("https://www.youtube.com/watch?v=MO9PCTFJiRs", "Video")</f>
        <v/>
      </c>
      <c r="B366" t="inlineStr">
        <is>
          <t>5:08</t>
        </is>
      </c>
      <c r="C366" t="inlineStr">
        <is>
          <t>Yeah, and it probably won't
hurt again until trash day.</t>
        </is>
      </c>
      <c r="D366">
        <f>HYPERLINK("https://www.youtube.com/watch?v=MO9PCTFJiRs&amp;t=308s", "Go to time")</f>
        <v/>
      </c>
    </row>
    <row r="367">
      <c r="A367">
        <f>HYPERLINK("https://www.youtube.com/watch?v=MO9PCTFJiRs", "Video")</f>
        <v/>
      </c>
      <c r="B367" t="inlineStr">
        <is>
          <t>12:11</t>
        </is>
      </c>
      <c r="C367" t="inlineStr">
        <is>
          <t>crashed Hartley's
little painting party.</t>
        </is>
      </c>
      <c r="D367">
        <f>HYPERLINK("https://www.youtube.com/watch?v=MO9PCTFJiRs&amp;t=731s", "Go to time")</f>
        <v/>
      </c>
    </row>
    <row r="368">
      <c r="A368">
        <f>HYPERLINK("https://www.youtube.com/watch?v=eGf8OWVLOBI", "Video")</f>
        <v/>
      </c>
      <c r="B368" t="inlineStr">
        <is>
          <t>1:04</t>
        </is>
      </c>
      <c r="C368" t="inlineStr">
        <is>
          <t>Dah!
[crash]</t>
        </is>
      </c>
      <c r="D368">
        <f>HYPERLINK("https://www.youtube.com/watch?v=eGf8OWVLOBI&amp;t=64s", "Go to time")</f>
        <v/>
      </c>
    </row>
    <row r="369">
      <c r="A369">
        <f>HYPERLINK("https://www.youtube.com/watch?v=eGf8OWVLOBI", "Video")</f>
        <v/>
      </c>
      <c r="B369" t="inlineStr">
        <is>
          <t>1:41</t>
        </is>
      </c>
      <c r="C369" t="inlineStr">
        <is>
          <t>[whinnying in freight]
[crashing]</t>
        </is>
      </c>
      <c r="D369">
        <f>HYPERLINK("https://www.youtube.com/watch?v=eGf8OWVLOBI&amp;t=101s", "Go to time")</f>
        <v/>
      </c>
    </row>
    <row r="370">
      <c r="A370">
        <f>HYPERLINK("https://www.youtube.com/watch?v=eGf8OWVLOBI", "Video")</f>
        <v/>
      </c>
      <c r="B370" t="inlineStr">
        <is>
          <t>1:48</t>
        </is>
      </c>
      <c r="C370" t="inlineStr">
        <is>
          <t>[crash]</t>
        </is>
      </c>
      <c r="D370">
        <f>HYPERLINK("https://www.youtube.com/watch?v=eGf8OWVLOBI&amp;t=108s", "Go to time")</f>
        <v/>
      </c>
    </row>
    <row r="371">
      <c r="A371">
        <f>HYPERLINK("https://www.youtube.com/watch?v=eGf8OWVLOBI", "Video")</f>
        <v/>
      </c>
      <c r="B371" t="inlineStr">
        <is>
          <t>1:55</t>
        </is>
      </c>
      <c r="C371" t="inlineStr">
        <is>
          <t>[pony whinnying, crashing]</t>
        </is>
      </c>
      <c r="D371">
        <f>HYPERLINK("https://www.youtube.com/watch?v=eGf8OWVLOBI&amp;t=115s", "Go to time")</f>
        <v/>
      </c>
    </row>
    <row r="372">
      <c r="A372">
        <f>HYPERLINK("https://www.youtube.com/watch?v=udI74k7oZN0", "Video")</f>
        <v/>
      </c>
      <c r="B372" t="inlineStr">
        <is>
          <t>24:41</t>
        </is>
      </c>
      <c r="C372" t="inlineStr">
        <is>
          <t>aid in the trash I say bu it man hold on</t>
        </is>
      </c>
      <c r="D372">
        <f>HYPERLINK("https://www.youtube.com/watch?v=udI74k7oZN0&amp;t=1481s", "Go to time")</f>
        <v/>
      </c>
    </row>
    <row r="373">
      <c r="A373">
        <f>HYPERLINK("https://www.youtube.com/watch?v=lvdIHJY6ivQ", "Video")</f>
        <v/>
      </c>
      <c r="B373" t="inlineStr">
        <is>
          <t>1:37</t>
        </is>
      </c>
      <c r="C373" t="inlineStr">
        <is>
          <t>the prank call master the plane crash</t>
        </is>
      </c>
      <c r="D373">
        <f>HYPERLINK("https://www.youtube.com/watch?v=lvdIHJY6ivQ&amp;t=97s", "Go to time")</f>
        <v/>
      </c>
    </row>
    <row r="374">
      <c r="A374">
        <f>HYPERLINK("https://www.youtube.com/watch?v=aaAMlZD4Ox0", "Video")</f>
        <v/>
      </c>
      <c r="B374" t="inlineStr">
        <is>
          <t>2:28</t>
        </is>
      </c>
      <c r="C374" t="inlineStr">
        <is>
          <t>it tiny trash</t>
        </is>
      </c>
      <c r="D374">
        <f>HYPERLINK("https://www.youtube.com/watch?v=aaAMlZD4Ox0&amp;t=148s", "Go to time")</f>
        <v/>
      </c>
    </row>
    <row r="375">
      <c r="A375">
        <f>HYPERLINK("https://www.youtube.com/watch?v=jx0cPKwzuwg", "Video")</f>
        <v/>
      </c>
      <c r="B375" t="inlineStr">
        <is>
          <t>3:48</t>
        </is>
      </c>
      <c r="C375" t="inlineStr">
        <is>
          <t>i'd bring my trash home with me if i</t>
        </is>
      </c>
      <c r="D375">
        <f>HYPERLINK("https://www.youtube.com/watch?v=jx0cPKwzuwg&amp;t=228s", "Go to time")</f>
        <v/>
      </c>
    </row>
    <row r="376">
      <c r="A376">
        <f>HYPERLINK("https://www.youtube.com/watch?v=jx0cPKwzuwg", "Video")</f>
        <v/>
      </c>
      <c r="B376" t="inlineStr">
        <is>
          <t>6:08</t>
        </is>
      </c>
      <c r="C376" t="inlineStr">
        <is>
          <t>gabby i mean you're trashing principal's</t>
        </is>
      </c>
      <c r="D376">
        <f>HYPERLINK("https://www.youtube.com/watch?v=jx0cPKwzuwg&amp;t=368s", "Go to time")</f>
        <v/>
      </c>
    </row>
    <row r="377">
      <c r="A377">
        <f>HYPERLINK("https://www.youtube.com/watch?v=jx0cPKwzuwg", "Video")</f>
        <v/>
      </c>
      <c r="B377" t="inlineStr">
        <is>
          <t>17:59</t>
        </is>
      </c>
      <c r="C377" t="inlineStr">
        <is>
          <t>here after school well i have some trash</t>
        </is>
      </c>
      <c r="D377">
        <f>HYPERLINK("https://www.youtube.com/watch?v=jx0cPKwzuwg&amp;t=1079s", "Go to time")</f>
        <v/>
      </c>
    </row>
    <row r="378">
      <c r="A378">
        <f>HYPERLINK("https://www.youtube.com/watch?v=jx0cPKwzuwg", "Video")</f>
        <v/>
      </c>
      <c r="B378" t="inlineStr">
        <is>
          <t>21:27</t>
        </is>
      </c>
      <c r="C378" t="inlineStr">
        <is>
          <t>trash i sort of did something to a</t>
        </is>
      </c>
      <c r="D378">
        <f>HYPERLINK("https://www.youtube.com/watch?v=jx0cPKwzuwg&amp;t=1287s", "Go to time")</f>
        <v/>
      </c>
    </row>
    <row r="379">
      <c r="A379">
        <f>HYPERLINK("https://www.youtube.com/watch?v=jx0cPKwzuwg", "Video")</f>
        <v/>
      </c>
      <c r="B379" t="inlineStr">
        <is>
          <t>21:46</t>
        </is>
      </c>
      <c r="C379" t="inlineStr">
        <is>
          <t>trash</t>
        </is>
      </c>
      <c r="D379">
        <f>HYPERLINK("https://www.youtube.com/watch?v=jx0cPKwzuwg&amp;t=1306s", "Go to time")</f>
        <v/>
      </c>
    </row>
    <row r="380">
      <c r="A380">
        <f>HYPERLINK("https://www.youtube.com/watch?v=MeeE4WB9-yY", "Video")</f>
        <v/>
      </c>
      <c r="B380" t="inlineStr">
        <is>
          <t>3:50</t>
        </is>
      </c>
      <c r="C380" t="inlineStr">
        <is>
          <t>carrying circus elephants crashing into</t>
        </is>
      </c>
      <c r="D380">
        <f>HYPERLINK("https://www.youtube.com/watch?v=MeeE4WB9-yY&amp;t=230s", "Go to time")</f>
        <v/>
      </c>
    </row>
    <row r="381">
      <c r="A381">
        <f>HYPERLINK("https://www.youtube.com/watch?v=1Xwv1uHa7KA", "Video")</f>
        <v/>
      </c>
      <c r="B381" t="inlineStr">
        <is>
          <t>0:25</t>
        </is>
      </c>
      <c r="C381" t="inlineStr">
        <is>
          <t>( seagulls cawing,
waves crashing )</t>
        </is>
      </c>
      <c r="D381">
        <f>HYPERLINK("https://www.youtube.com/watch?v=1Xwv1uHa7KA&amp;t=25s", "Go to time")</f>
        <v/>
      </c>
    </row>
    <row r="382">
      <c r="A382">
        <f>HYPERLINK("https://www.youtube.com/watch?v=Oa6sHzrtIZM", "Video")</f>
        <v/>
      </c>
      <c r="B382" t="inlineStr">
        <is>
          <t>0:09</t>
        </is>
      </c>
      <c r="C382" t="inlineStr">
        <is>
          <t>-[both scream]
-[loud crash]</t>
        </is>
      </c>
      <c r="D382">
        <f>HYPERLINK("https://www.youtube.com/watch?v=Oa6sHzrtIZM&amp;t=9s", "Go to time")</f>
        <v/>
      </c>
    </row>
    <row r="383">
      <c r="A383">
        <f>HYPERLINK("https://www.youtube.com/watch?v=Oa6sHzrtIZM", "Video")</f>
        <v/>
      </c>
      <c r="B383" t="inlineStr">
        <is>
          <t>1:49</t>
        </is>
      </c>
      <c r="C383" t="inlineStr">
        <is>
          <t>[bowling pins crash]</t>
        </is>
      </c>
      <c r="D383">
        <f>HYPERLINK("https://www.youtube.com/watch?v=Oa6sHzrtIZM&amp;t=109s", "Go to time")</f>
        <v/>
      </c>
    </row>
    <row r="384">
      <c r="A384">
        <f>HYPERLINK("https://www.youtube.com/watch?v=Oa6sHzrtIZM", "Video")</f>
        <v/>
      </c>
      <c r="B384" t="inlineStr">
        <is>
          <t>5:21</t>
        </is>
      </c>
      <c r="C384" t="inlineStr">
        <is>
          <t>I impulsively crashed through.</t>
        </is>
      </c>
      <c r="D384">
        <f>HYPERLINK("https://www.youtube.com/watch?v=Oa6sHzrtIZM&amp;t=321s", "Go to time")</f>
        <v/>
      </c>
    </row>
    <row r="385">
      <c r="A385">
        <f>HYPERLINK("https://www.youtube.com/watch?v=WuOpfQ9idPs", "Video")</f>
        <v/>
      </c>
      <c r="B385" t="inlineStr">
        <is>
          <t>0:59</t>
        </is>
      </c>
      <c r="C385" t="inlineStr">
        <is>
          <t>( clears throat )
♪ TOO MUCH TRASH ♪</t>
        </is>
      </c>
      <c r="D385">
        <f>HYPERLINK("https://www.youtube.com/watch?v=WuOpfQ9idPs&amp;t=59s", "Go to time")</f>
        <v/>
      </c>
    </row>
    <row r="386">
      <c r="A386">
        <f>HYPERLINK("https://www.youtube.com/watch?v=WuOpfQ9idPs", "Video")</f>
        <v/>
      </c>
      <c r="B386" t="inlineStr">
        <is>
          <t>3:42</t>
        </is>
      </c>
      <c r="C386" t="inlineStr">
        <is>
          <t>YOU'RE WORRIED ABOUT THIS?
YOUR BEDS ARE TRASHED.</t>
        </is>
      </c>
      <c r="D386">
        <f>HYPERLINK("https://www.youtube.com/watch?v=WuOpfQ9idPs&amp;t=222s", "Go to time")</f>
        <v/>
      </c>
    </row>
    <row r="387">
      <c r="A387">
        <f>HYPERLINK("https://www.youtube.com/watch?v=WuOpfQ9idPs", "Video")</f>
        <v/>
      </c>
      <c r="B387" t="inlineStr">
        <is>
          <t>18:01</t>
        </is>
      </c>
      <c r="C387" t="inlineStr">
        <is>
          <t>SO OUR TRASH-BAG PROTEST
WAS A MISTAKE.</t>
        </is>
      </c>
      <c r="D387">
        <f>HYPERLINK("https://www.youtube.com/watch?v=WuOpfQ9idPs&amp;t=1081s", "Go to time")</f>
        <v/>
      </c>
    </row>
    <row r="388">
      <c r="A388">
        <f>HYPERLINK("https://www.youtube.com/watch?v=Acuu8554SA8", "Video")</f>
        <v/>
      </c>
      <c r="B388" t="inlineStr">
        <is>
          <t>10:13</t>
        </is>
      </c>
      <c r="C388" t="inlineStr">
        <is>
          <t>thrash and there we are ready for him</t>
        </is>
      </c>
      <c r="D388">
        <f>HYPERLINK("https://www.youtube.com/watch?v=Acuu8554SA8&amp;t=613s", "Go to time")</f>
        <v/>
      </c>
    </row>
    <row r="389">
      <c r="A389">
        <f>HYPERLINK("https://www.youtube.com/watch?v=Acuu8554SA8", "Video")</f>
        <v/>
      </c>
      <c r="B389" t="inlineStr">
        <is>
          <t>18:58</t>
        </is>
      </c>
      <c r="C389" t="inlineStr">
        <is>
          <t>three maybe it's time to trash that</t>
        </is>
      </c>
      <c r="D389">
        <f>HYPERLINK("https://www.youtube.com/watch?v=Acuu8554SA8&amp;t=1138s", "Go to time")</f>
        <v/>
      </c>
    </row>
    <row r="390">
      <c r="A390">
        <f>HYPERLINK("https://www.youtube.com/watch?v=r1zC8b7rYdY", "Video")</f>
        <v/>
      </c>
      <c r="B390" t="inlineStr">
        <is>
          <t>0:53</t>
        </is>
      </c>
      <c r="C390" t="inlineStr">
        <is>
          <t>but he keeps jamming trashy how can it</t>
        </is>
      </c>
      <c r="D390">
        <f>HYPERLINK("https://www.youtube.com/watch?v=r1zC8b7rYdY&amp;t=53s", "Go to time")</f>
        <v/>
      </c>
    </row>
    <row r="391">
      <c r="A391">
        <f>HYPERLINK("https://www.youtube.com/watch?v=tZ3wjO3rEcY", "Video")</f>
        <v/>
      </c>
      <c r="B391" t="inlineStr">
        <is>
          <t>1:33</t>
        </is>
      </c>
      <c r="C391" t="inlineStr">
        <is>
          <t>[crashing]</t>
        </is>
      </c>
      <c r="D391">
        <f>HYPERLINK("https://www.youtube.com/watch?v=tZ3wjO3rEcY&amp;t=93s", "Go to time")</f>
        <v/>
      </c>
    </row>
    <row r="392">
      <c r="A392">
        <f>HYPERLINK("https://www.youtube.com/watch?v=tZ3wjO3rEcY", "Video")</f>
        <v/>
      </c>
      <c r="B392" t="inlineStr">
        <is>
          <t>3:21</t>
        </is>
      </c>
      <c r="C392" t="inlineStr">
        <is>
          <t>[crashing]</t>
        </is>
      </c>
      <c r="D392">
        <f>HYPERLINK("https://www.youtube.com/watch?v=tZ3wjO3rEcY&amp;t=201s", "Go to time")</f>
        <v/>
      </c>
    </row>
    <row r="393">
      <c r="A393">
        <f>HYPERLINK("https://www.youtube.com/watch?v=tZ3wjO3rEcY", "Video")</f>
        <v/>
      </c>
      <c r="B393" t="inlineStr">
        <is>
          <t>3:30</t>
        </is>
      </c>
      <c r="C393" t="inlineStr">
        <is>
          <t>-[both gasp]
-[crashing]</t>
        </is>
      </c>
      <c r="D393">
        <f>HYPERLINK("https://www.youtube.com/watch?v=tZ3wjO3rEcY&amp;t=210s", "Go to time")</f>
        <v/>
      </c>
    </row>
    <row r="394">
      <c r="A394">
        <f>HYPERLINK("https://www.youtube.com/watch?v=tZ3wjO3rEcY", "Video")</f>
        <v/>
      </c>
      <c r="B394" t="inlineStr">
        <is>
          <t>6:40</t>
        </is>
      </c>
      <c r="C394" t="inlineStr">
        <is>
          <t>[canon crashes]</t>
        </is>
      </c>
      <c r="D394">
        <f>HYPERLINK("https://www.youtube.com/watch?v=tZ3wjO3rEcY&amp;t=400s", "Go to time")</f>
        <v/>
      </c>
    </row>
    <row r="395">
      <c r="A395">
        <f>HYPERLINK("https://www.youtube.com/watch?v=tZ3wjO3rEcY", "Video")</f>
        <v/>
      </c>
      <c r="B395" t="inlineStr">
        <is>
          <t>6:45</t>
        </is>
      </c>
      <c r="C395" t="inlineStr">
        <is>
          <t>[canon crashing]</t>
        </is>
      </c>
      <c r="D395">
        <f>HYPERLINK("https://www.youtube.com/watch?v=tZ3wjO3rEcY&amp;t=405s", "Go to time")</f>
        <v/>
      </c>
    </row>
    <row r="396">
      <c r="A396">
        <f>HYPERLINK("https://www.youtube.com/watch?v=nNDhdHbL518", "Video")</f>
        <v/>
      </c>
      <c r="B396" t="inlineStr">
        <is>
          <t>5:16</t>
        </is>
      </c>
      <c r="C396" t="inlineStr">
        <is>
          <t>and Beast sleepwalks
and pees in the trash can.</t>
        </is>
      </c>
      <c r="D396">
        <f>HYPERLINK("https://www.youtube.com/watch?v=nNDhdHbL518&amp;t=316s", "Go to time")</f>
        <v/>
      </c>
    </row>
    <row r="397">
      <c r="A397">
        <f>HYPERLINK("https://www.youtube.com/watch?v=Y3qBYRg-_Y0", "Video")</f>
        <v/>
      </c>
      <c r="B397" t="inlineStr">
        <is>
          <t>1:15</t>
        </is>
      </c>
      <c r="C397" t="inlineStr">
        <is>
          <t>up trash on the street by opening doors</t>
        </is>
      </c>
      <c r="D397">
        <f>HYPERLINK("https://www.youtube.com/watch?v=Y3qBYRg-_Y0&amp;t=75s", "Go to time")</f>
        <v/>
      </c>
    </row>
    <row r="398">
      <c r="A398">
        <f>HYPERLINK("https://www.youtube.com/watch?v=pTE1yForeRA", "Video")</f>
        <v/>
      </c>
      <c r="B398" t="inlineStr">
        <is>
          <t>13:20</t>
        </is>
      </c>
      <c r="C398" t="inlineStr">
        <is>
          <t>then Raven comes in and crashes it you</t>
        </is>
      </c>
      <c r="D398">
        <f>HYPERLINK("https://www.youtube.com/watch?v=pTE1yForeRA&amp;t=800s", "Go to time")</f>
        <v/>
      </c>
    </row>
    <row r="399">
      <c r="A399">
        <f>HYPERLINK("https://www.youtube.com/watch?v=pTE1yForeRA", "Video")</f>
        <v/>
      </c>
      <c r="B399" t="inlineStr">
        <is>
          <t>17:08</t>
        </is>
      </c>
      <c r="C399" t="inlineStr">
        <is>
          <t>tanker of peanut butter crashed into a</t>
        </is>
      </c>
      <c r="D399">
        <f>HYPERLINK("https://www.youtube.com/watch?v=pTE1yForeRA&amp;t=1028s", "Go to time")</f>
        <v/>
      </c>
    </row>
    <row r="400">
      <c r="A400">
        <f>HYPERLINK("https://www.youtube.com/watch?v=pTE1yForeRA", "Video")</f>
        <v/>
      </c>
      <c r="B400" t="inlineStr">
        <is>
          <t>22:56</t>
        </is>
      </c>
      <c r="C400" t="inlineStr">
        <is>
          <t>London I thought maybe I could crash in</t>
        </is>
      </c>
      <c r="D400">
        <f>HYPERLINK("https://www.youtube.com/watch?v=pTE1yForeRA&amp;t=1376s", "Go to time")</f>
        <v/>
      </c>
    </row>
    <row r="401">
      <c r="A401">
        <f>HYPERLINK("https://www.youtube.com/watch?v=q8bqzkFxgqk", "Video")</f>
        <v/>
      </c>
      <c r="B401" t="inlineStr">
        <is>
          <t>4:01</t>
        </is>
      </c>
      <c r="C401" t="inlineStr">
        <is>
          <t>does not compute system crash imminent</t>
        </is>
      </c>
      <c r="D401">
        <f>HYPERLINK("https://www.youtube.com/watch?v=q8bqzkFxgqk&amp;t=241s", "Go to time")</f>
        <v/>
      </c>
    </row>
    <row r="402">
      <c r="A402">
        <f>HYPERLINK("https://www.youtube.com/watch?v=3_Eb4iTJHyg", "Video")</f>
        <v/>
      </c>
      <c r="B402" t="inlineStr">
        <is>
          <t>6:46</t>
        </is>
      </c>
      <c r="C402" t="inlineStr">
        <is>
          <t>-[water crashing]
-[screaming]</t>
        </is>
      </c>
      <c r="D402">
        <f>HYPERLINK("https://www.youtube.com/watch?v=3_Eb4iTJHyg&amp;t=406s", "Go to time")</f>
        <v/>
      </c>
    </row>
    <row r="403">
      <c r="A403">
        <f>HYPERLINK("https://www.youtube.com/watch?v=3_Eb4iTJHyg", "Video")</f>
        <v/>
      </c>
      <c r="B403" t="inlineStr">
        <is>
          <t>7:10</t>
        </is>
      </c>
      <c r="C403" t="inlineStr">
        <is>
          <t>-[♪ dramatic music playing]
-[water crashing]</t>
        </is>
      </c>
      <c r="D403">
        <f>HYPERLINK("https://www.youtube.com/watch?v=3_Eb4iTJHyg&amp;t=430s", "Go to time")</f>
        <v/>
      </c>
    </row>
    <row r="404">
      <c r="A404">
        <f>HYPERLINK("https://www.youtube.com/watch?v=3_Eb4iTJHyg", "Video")</f>
        <v/>
      </c>
      <c r="B404" t="inlineStr">
        <is>
          <t>9:28</t>
        </is>
      </c>
      <c r="C404" t="inlineStr">
        <is>
          <t>-[♪ ominous music playing]
-[water crashing]</t>
        </is>
      </c>
      <c r="D404">
        <f>HYPERLINK("https://www.youtube.com/watch?v=3_Eb4iTJHyg&amp;t=568s", "Go to time")</f>
        <v/>
      </c>
    </row>
    <row r="405">
      <c r="A405">
        <f>HYPERLINK("https://www.youtube.com/watch?v=MICSQgIIAPE", "Video")</f>
        <v/>
      </c>
      <c r="B405" t="inlineStr">
        <is>
          <t>0:24</t>
        </is>
      </c>
      <c r="C405" t="inlineStr">
        <is>
          <t>i actually didn't trash my trail mix</t>
        </is>
      </c>
      <c r="D405">
        <f>HYPERLINK("https://www.youtube.com/watch?v=MICSQgIIAPE&amp;t=24s", "Go to time")</f>
        <v/>
      </c>
    </row>
    <row r="406">
      <c r="A406">
        <f>HYPERLINK("https://www.youtube.com/watch?v=J6QzqgWC7Po", "Video")</f>
        <v/>
      </c>
      <c r="B406" t="inlineStr">
        <is>
          <t>9:45</t>
        </is>
      </c>
      <c r="C406" t="inlineStr">
        <is>
          <t>Trash day,
you're killin' my moment.</t>
        </is>
      </c>
      <c r="D406">
        <f>HYPERLINK("https://www.youtube.com/watch?v=J6QzqgWC7Po&amp;t=585s", "Go to time")</f>
        <v/>
      </c>
    </row>
    <row r="407">
      <c r="A407">
        <f>HYPERLINK("https://www.youtube.com/watch?v=bkOBUhNixSg", "Video")</f>
        <v/>
      </c>
      <c r="B407" t="inlineStr">
        <is>
          <t>0:33</t>
        </is>
      </c>
      <c r="C407" t="inlineStr">
        <is>
          <t>[crash]</t>
        </is>
      </c>
      <c r="D407">
        <f>HYPERLINK("https://www.youtube.com/watch?v=bkOBUhNixSg&amp;t=33s", "Go to time")</f>
        <v/>
      </c>
    </row>
    <row r="408">
      <c r="A408">
        <f>HYPERLINK("https://www.youtube.com/watch?v=AL27Mlo9jCM", "Video")</f>
        <v/>
      </c>
      <c r="B408" t="inlineStr">
        <is>
          <t>3:41</t>
        </is>
      </c>
      <c r="C408" t="inlineStr">
        <is>
          <t>so bad I do my hearing aid in the trash</t>
        </is>
      </c>
      <c r="D408">
        <f>HYPERLINK("https://www.youtube.com/watch?v=AL27Mlo9jCM&amp;t=221s", "Go to time")</f>
        <v/>
      </c>
    </row>
    <row r="409">
      <c r="A409">
        <f>HYPERLINK("https://www.youtube.com/watch?v=Rr_G0Frr9U0", "Video")</f>
        <v/>
      </c>
      <c r="B409" t="inlineStr">
        <is>
          <t>0:47</t>
        </is>
      </c>
      <c r="C409" t="inlineStr">
        <is>
          <t>tanker of peanut butter crashed into a</t>
        </is>
      </c>
      <c r="D409">
        <f>HYPERLINK("https://www.youtube.com/watch?v=Rr_G0Frr9U0&amp;t=47s", "Go to time")</f>
        <v/>
      </c>
    </row>
    <row r="410">
      <c r="A410">
        <f>HYPERLINK("https://www.youtube.com/watch?v=fmVA8PMS8zk", "Video")</f>
        <v/>
      </c>
      <c r="B410" t="inlineStr">
        <is>
          <t>0:31</t>
        </is>
      </c>
      <c r="C410" t="inlineStr">
        <is>
          <t>rash Emma you are beautiful as</t>
        </is>
      </c>
      <c r="D410">
        <f>HYPERLINK("https://www.youtube.com/watch?v=fmVA8PMS8zk&amp;t=31s", "Go to time")</f>
        <v/>
      </c>
    </row>
    <row r="411">
      <c r="A411">
        <f>HYPERLINK("https://www.youtube.com/watch?v=ZdeTQ5qkXaM", "Video")</f>
        <v/>
      </c>
      <c r="B411" t="inlineStr">
        <is>
          <t>18:49</t>
        </is>
      </c>
      <c r="C411" t="inlineStr">
        <is>
          <t>- ( crashing ) 
- Cheeri: Ouch.</t>
        </is>
      </c>
      <c r="D411">
        <f>HYPERLINK("https://www.youtube.com/watch?v=ZdeTQ5qkXaM&amp;t=1129s", "Go to time")</f>
        <v/>
      </c>
    </row>
    <row r="412">
      <c r="A412">
        <f>HYPERLINK("https://www.youtube.com/watch?v=Md8Rg3iCrXo", "Video")</f>
        <v/>
      </c>
      <c r="B412" t="inlineStr">
        <is>
          <t>2:41</t>
        </is>
      </c>
      <c r="C412" t="inlineStr">
        <is>
          <t>wrappers in your trash can</t>
        </is>
      </c>
      <c r="D412">
        <f>HYPERLINK("https://www.youtube.com/watch?v=Md8Rg3iCrXo&amp;t=161s", "Go to time")</f>
        <v/>
      </c>
    </row>
    <row r="413">
      <c r="A413">
        <f>HYPERLINK("https://www.youtube.com/watch?v=04s37COGw6s", "Video")</f>
        <v/>
      </c>
      <c r="B413" t="inlineStr">
        <is>
          <t>15:23</t>
        </is>
      </c>
      <c r="C413" t="inlineStr">
        <is>
          <t>[crashes]</t>
        </is>
      </c>
      <c r="D413">
        <f>HYPERLINK("https://www.youtube.com/watch?v=04s37COGw6s&amp;t=923s", "Go to time")</f>
        <v/>
      </c>
    </row>
    <row r="414">
      <c r="A414">
        <f>HYPERLINK("https://www.youtube.com/watch?v=gJjUtlUPxLQ", "Video")</f>
        <v/>
      </c>
      <c r="B414" t="inlineStr">
        <is>
          <t>13:30</t>
        </is>
      </c>
      <c r="C414" t="inlineStr">
        <is>
          <t>WELL, GO CRASH
THAT BIRTHDAY PARTY.</t>
        </is>
      </c>
      <c r="D414">
        <f>HYPERLINK("https://www.youtube.com/watch?v=gJjUtlUPxLQ&amp;t=810s", "Go to time")</f>
        <v/>
      </c>
    </row>
    <row r="415">
      <c r="A415">
        <f>HYPERLINK("https://www.youtube.com/watch?v=Tr7FcIvjVc4", "Video")</f>
        <v/>
      </c>
      <c r="B415" t="inlineStr">
        <is>
          <t>12:20</t>
        </is>
      </c>
      <c r="C415" t="inlineStr">
        <is>
          <t>[CRASH]</t>
        </is>
      </c>
      <c r="D415">
        <f>HYPERLINK("https://www.youtube.com/watch?v=Tr7FcIvjVc4&amp;t=740s", "Go to time")</f>
        <v/>
      </c>
    </row>
    <row r="416">
      <c r="A416">
        <f>HYPERLINK("https://www.youtube.com/watch?v=YiZJDKVAloU", "Video")</f>
        <v/>
      </c>
      <c r="B416" t="inlineStr">
        <is>
          <t>21:51</t>
        </is>
      </c>
      <c r="C416" t="inlineStr">
        <is>
          <t>frog got a rash on my leg dropped just</t>
        </is>
      </c>
      <c r="D416">
        <f>HYPERLINK("https://www.youtube.com/watch?v=YiZJDKVAloU&amp;t=1311s", "Go to time")</f>
        <v/>
      </c>
    </row>
    <row r="417">
      <c r="A417">
        <f>HYPERLINK("https://www.youtube.com/watch?v=WOyIRTGZiqo", "Video")</f>
        <v/>
      </c>
      <c r="B417" t="inlineStr">
        <is>
          <t>0:15</t>
        </is>
      </c>
      <c r="C417" t="inlineStr">
        <is>
          <t>[crashing]</t>
        </is>
      </c>
      <c r="D417">
        <f>HYPERLINK("https://www.youtube.com/watch?v=WOyIRTGZiqo&amp;t=15s", "Go to time")</f>
        <v/>
      </c>
    </row>
    <row r="418">
      <c r="A418">
        <f>HYPERLINK("https://www.youtube.com/watch?v=_FCmhbFC994", "Video")</f>
        <v/>
      </c>
      <c r="B418" t="inlineStr">
        <is>
          <t>1:21</t>
        </is>
      </c>
      <c r="C418" t="inlineStr">
        <is>
          <t>sorry to crash the party</t>
        </is>
      </c>
      <c r="D418">
        <f>HYPERLINK("https://www.youtube.com/watch?v=_FCmhbFC994&amp;t=81s", "Go to time")</f>
        <v/>
      </c>
    </row>
    <row r="419">
      <c r="A419">
        <f>HYPERLINK("https://www.youtube.com/watch?v=gX-xOHQD1SA", "Video")</f>
        <v/>
      </c>
      <c r="B419" t="inlineStr">
        <is>
          <t>12:22</t>
        </is>
      </c>
      <c r="C419" t="inlineStr">
        <is>
          <t>friends vanish to the trash table this</t>
        </is>
      </c>
      <c r="D419">
        <f>HYPERLINK("https://www.youtube.com/watch?v=gX-xOHQD1SA&amp;t=742s", "Go to time")</f>
        <v/>
      </c>
    </row>
    <row r="420">
      <c r="A420">
        <f>HYPERLINK("https://www.youtube.com/watch?v=gX-xOHQD1SA", "Video")</f>
        <v/>
      </c>
      <c r="B420" t="inlineStr">
        <is>
          <t>13:22</t>
        </is>
      </c>
      <c r="C420" t="inlineStr">
        <is>
          <t>missing out on this and no more trash</t>
        </is>
      </c>
      <c r="D420">
        <f>HYPERLINK("https://www.youtube.com/watch?v=gX-xOHQD1SA&amp;t=802s", "Go to time")</f>
        <v/>
      </c>
    </row>
    <row r="421">
      <c r="A421">
        <f>HYPERLINK("https://www.youtube.com/watch?v=gX-xOHQD1SA", "Video")</f>
        <v/>
      </c>
      <c r="B421" t="inlineStr">
        <is>
          <t>13:59</t>
        </is>
      </c>
      <c r="C421" t="inlineStr">
        <is>
          <t>scle no more trash</t>
        </is>
      </c>
      <c r="D421">
        <f>HYPERLINK("https://www.youtube.com/watch?v=gX-xOHQD1SA&amp;t=839s", "Go to time")</f>
        <v/>
      </c>
    </row>
    <row r="422">
      <c r="A422">
        <f>HYPERLINK("https://www.youtube.com/watch?v=gX-xOHQD1SA", "Video")</f>
        <v/>
      </c>
      <c r="B422" t="inlineStr">
        <is>
          <t>19:35</t>
        </is>
      </c>
      <c r="C422" t="inlineStr">
        <is>
          <t>trash what is this place what's</t>
        </is>
      </c>
      <c r="D422">
        <f>HYPERLINK("https://www.youtube.com/watch?v=gX-xOHQD1SA&amp;t=1175s", "Go to time")</f>
        <v/>
      </c>
    </row>
    <row r="423">
      <c r="A423">
        <f>HYPERLINK("https://www.youtube.com/watch?v=F49JQPo5W7A", "Video")</f>
        <v/>
      </c>
      <c r="B423" t="inlineStr">
        <is>
          <t>23:21</t>
        </is>
      </c>
      <c r="C423" t="inlineStr">
        <is>
          <t>got a rash on my legs dropped the snakes</t>
        </is>
      </c>
      <c r="D423">
        <f>HYPERLINK("https://www.youtube.com/watch?v=F49JQPo5W7A&amp;t=1401s", "Go to time")</f>
        <v/>
      </c>
    </row>
    <row r="424">
      <c r="A424">
        <f>HYPERLINK("https://www.youtube.com/watch?v=o8eK7wryub8", "Video")</f>
        <v/>
      </c>
      <c r="B424" t="inlineStr">
        <is>
          <t>9:20</t>
        </is>
      </c>
      <c r="C424" t="inlineStr">
        <is>
          <t>Dare-ianna tried it,
but crashed into
our dad's carriage.</t>
        </is>
      </c>
      <c r="D424">
        <f>HYPERLINK("https://www.youtube.com/watch?v=o8eK7wryub8&amp;t=560s", "Go to time")</f>
        <v/>
      </c>
    </row>
    <row r="425">
      <c r="A425">
        <f>HYPERLINK("https://www.youtube.com/watch?v=dVWyPZPRhfY", "Video")</f>
        <v/>
      </c>
      <c r="B425" t="inlineStr">
        <is>
          <t>3:03</t>
        </is>
      </c>
      <c r="C425" t="inlineStr">
        <is>
          <t>segment where you'll be crashing today</t>
        </is>
      </c>
      <c r="D425">
        <f>HYPERLINK("https://www.youtube.com/watch?v=dVWyPZPRhfY&amp;t=183s", "Go to time")</f>
        <v/>
      </c>
    </row>
    <row r="426">
      <c r="A426">
        <f>HYPERLINK("https://www.youtube.com/watch?v=dVWyPZPRhfY", "Video")</f>
        <v/>
      </c>
      <c r="B426" t="inlineStr">
        <is>
          <t>3:21</t>
        </is>
      </c>
      <c r="C426" t="inlineStr">
        <is>
          <t>it crash this one's a Tuffy it has this</t>
        </is>
      </c>
      <c r="D426">
        <f>HYPERLINK("https://www.youtube.com/watch?v=dVWyPZPRhfY&amp;t=201s", "Go to time")</f>
        <v/>
      </c>
    </row>
    <row r="427">
      <c r="A427">
        <f>HYPERLINK("https://www.youtube.com/watch?v=dVWyPZPRhfY", "Video")</f>
        <v/>
      </c>
      <c r="B427" t="inlineStr">
        <is>
          <t>3:38</t>
        </is>
      </c>
      <c r="C427" t="inlineStr">
        <is>
          <t>yes Dewey it will crash not the crash we</t>
        </is>
      </c>
      <c r="D427">
        <f>HYPERLINK("https://www.youtube.com/watch?v=dVWyPZPRhfY&amp;t=218s", "Go to time")</f>
        <v/>
      </c>
    </row>
    <row r="428">
      <c r="A428">
        <f>HYPERLINK("https://www.youtube.com/watch?v=dVWyPZPRhfY", "Video")</f>
        <v/>
      </c>
      <c r="B428" t="inlineStr">
        <is>
          <t>3:42</t>
        </is>
      </c>
      <c r="C428" t="inlineStr">
        <is>
          <t>were expecting but a crash nonetheless</t>
        </is>
      </c>
      <c r="D428">
        <f>HYPERLINK("https://www.youtube.com/watch?v=dVWyPZPRhfY&amp;t=222s", "Go to time")</f>
        <v/>
      </c>
    </row>
    <row r="429">
      <c r="A429">
        <f>HYPERLINK("https://www.youtube.com/watch?v=gNRTI7Ft7dU", "Video")</f>
        <v/>
      </c>
      <c r="B429" t="inlineStr">
        <is>
          <t>10:34</t>
        </is>
      </c>
      <c r="C429" t="inlineStr">
        <is>
          <t>AND I'VE BEEN WORKING
UP THE NERVE TO CRASH IT.</t>
        </is>
      </c>
      <c r="D429">
        <f>HYPERLINK("https://www.youtube.com/watch?v=gNRTI7Ft7dU&amp;t=634s", "Go to time")</f>
        <v/>
      </c>
    </row>
    <row r="430">
      <c r="A430">
        <f>HYPERLINK("https://www.youtube.com/watch?v=38EYz5ZJlxk", "Video")</f>
        <v/>
      </c>
      <c r="B430" t="inlineStr">
        <is>
          <t>2:19</t>
        </is>
      </c>
      <c r="C430" t="inlineStr">
        <is>
          <t>when we crash grownups Island our dreams</t>
        </is>
      </c>
      <c r="D430">
        <f>HYPERLINK("https://www.youtube.com/watch?v=38EYz5ZJlxk&amp;t=139s", "Go to time")</f>
        <v/>
      </c>
    </row>
    <row r="431">
      <c r="A431">
        <f>HYPERLINK("https://www.youtube.com/watch?v=kT4iY_w2r6Y", "Video")</f>
        <v/>
      </c>
      <c r="B431" t="inlineStr">
        <is>
          <t>0:45</t>
        </is>
      </c>
      <c r="C431" t="inlineStr">
        <is>
          <t>[crash]</t>
        </is>
      </c>
      <c r="D431">
        <f>HYPERLINK("https://www.youtube.com/watch?v=kT4iY_w2r6Y&amp;t=45s", "Go to time")</f>
        <v/>
      </c>
    </row>
    <row r="432">
      <c r="A432">
        <f>HYPERLINK("https://www.youtube.com/watch?v=d_ZPlVaDhNI", "Video")</f>
        <v/>
      </c>
      <c r="B432" t="inlineStr">
        <is>
          <t>15:43</t>
        </is>
      </c>
      <c r="C432" t="inlineStr">
        <is>
          <t>I TOLD YOU TO TAKE
THIS TRASH OUT 200 YEARS AGO!</t>
        </is>
      </c>
      <c r="D432">
        <f>HYPERLINK("https://www.youtube.com/watch?v=d_ZPlVaDhNI&amp;t=943s", "Go to time")</f>
        <v/>
      </c>
    </row>
    <row r="433">
      <c r="A433">
        <f>HYPERLINK("https://www.youtube.com/watch?v=N87DEVdhgUU", "Video")</f>
        <v/>
      </c>
      <c r="B433" t="inlineStr">
        <is>
          <t>0:25</t>
        </is>
      </c>
      <c r="C433" t="inlineStr">
        <is>
          <t>rocking crazy rash foot</t>
        </is>
      </c>
      <c r="D433">
        <f>HYPERLINK("https://www.youtube.com/watch?v=N87DEVdhgUU&amp;t=25s", "Go to time")</f>
        <v/>
      </c>
    </row>
    <row r="434">
      <c r="A434">
        <f>HYPERLINK("https://www.youtube.com/watch?v=Yl43NG_9hak", "Video")</f>
        <v/>
      </c>
      <c r="B434" t="inlineStr">
        <is>
          <t>0:42</t>
        </is>
      </c>
      <c r="C434" t="inlineStr">
        <is>
          <t>[crash]</t>
        </is>
      </c>
      <c r="D434">
        <f>HYPERLINK("https://www.youtube.com/watch?v=Yl43NG_9hak&amp;t=42s", "Go to time")</f>
        <v/>
      </c>
    </row>
    <row r="435">
      <c r="A435">
        <f>HYPERLINK("https://www.youtube.com/watch?v=e2Jt4R_A5lM", "Video")</f>
        <v/>
      </c>
      <c r="B435" t="inlineStr">
        <is>
          <t>10:33</t>
        </is>
      </c>
      <c r="C435" t="inlineStr">
        <is>
          <t>-(lasers firing)
-(footsteps crashing)</t>
        </is>
      </c>
      <c r="D435">
        <f>HYPERLINK("https://www.youtube.com/watch?v=e2Jt4R_A5lM&amp;t=633s", "Go to time")</f>
        <v/>
      </c>
    </row>
    <row r="436">
      <c r="A436">
        <f>HYPERLINK("https://www.youtube.com/watch?v=dunI23sQkSE", "Video")</f>
        <v/>
      </c>
      <c r="B436" t="inlineStr">
        <is>
          <t>0:03</t>
        </is>
      </c>
      <c r="C436" t="inlineStr">
        <is>
          <t>[crash]</t>
        </is>
      </c>
      <c r="D436">
        <f>HYPERLINK("https://www.youtube.com/watch?v=dunI23sQkSE&amp;t=3s", "Go to time")</f>
        <v/>
      </c>
    </row>
    <row r="437">
      <c r="A437">
        <f>HYPERLINK("https://www.youtube.com/watch?v=li28Najr7Qg", "Video")</f>
        <v/>
      </c>
      <c r="B437" t="inlineStr">
        <is>
          <t>0:50</t>
        </is>
      </c>
      <c r="C437" t="inlineStr">
        <is>
          <t>So I just need
a place to crash.</t>
        </is>
      </c>
      <c r="D437">
        <f>HYPERLINK("https://www.youtube.com/watch?v=li28Najr7Qg&amp;t=50s", "Go to time")</f>
        <v/>
      </c>
    </row>
    <row r="438">
      <c r="A438">
        <f>HYPERLINK("https://www.youtube.com/watch?v=7whkktRHN1o", "Video")</f>
        <v/>
      </c>
      <c r="B438" t="inlineStr">
        <is>
          <t>5:33</t>
        </is>
      </c>
      <c r="C438" t="inlineStr">
        <is>
          <t>You know, psyche 'em out
with some trash talk.</t>
        </is>
      </c>
      <c r="D438">
        <f>HYPERLINK("https://www.youtube.com/watch?v=7whkktRHN1o&amp;t=333s", "Go to time")</f>
        <v/>
      </c>
    </row>
    <row r="439">
      <c r="A439">
        <f>HYPERLINK("https://www.youtube.com/watch?v=7whkktRHN1o", "Video")</f>
        <v/>
      </c>
      <c r="B439" t="inlineStr">
        <is>
          <t>5:36</t>
        </is>
      </c>
      <c r="C439" t="inlineStr">
        <is>
          <t>Trash talk?</t>
        </is>
      </c>
      <c r="D439">
        <f>HYPERLINK("https://www.youtube.com/watch?v=7whkktRHN1o&amp;t=336s", "Go to time")</f>
        <v/>
      </c>
    </row>
    <row r="440">
      <c r="A440">
        <f>HYPERLINK("https://www.youtube.com/watch?v=7whkktRHN1o", "Video")</f>
        <v/>
      </c>
      <c r="B440" t="inlineStr">
        <is>
          <t>6:16</t>
        </is>
      </c>
      <c r="C440" t="inlineStr">
        <is>
          <t>Prepare to be talked trash to.</t>
        </is>
      </c>
      <c r="D440">
        <f>HYPERLINK("https://www.youtube.com/watch?v=7whkktRHN1o&amp;t=376s", "Go to time")</f>
        <v/>
      </c>
    </row>
    <row r="441">
      <c r="A441">
        <f>HYPERLINK("https://www.youtube.com/watch?v=7whkktRHN1o", "Video")</f>
        <v/>
      </c>
      <c r="B441" t="inlineStr">
        <is>
          <t>7:19</t>
        </is>
      </c>
      <c r="C441" t="inlineStr">
        <is>
          <t>-(chuckles)
-Whoa! Listen, mister,
trash talk is one thing,</t>
        </is>
      </c>
      <c r="D441">
        <f>HYPERLINK("https://www.youtube.com/watch?v=7whkktRHN1o&amp;t=439s", "Go to time")</f>
        <v/>
      </c>
    </row>
    <row r="442">
      <c r="A442">
        <f>HYPERLINK("https://www.youtube.com/watch?v=7whkktRHN1o", "Video")</f>
        <v/>
      </c>
      <c r="B442" t="inlineStr">
        <is>
          <t>14:21</t>
        </is>
      </c>
      <c r="C442" t="inlineStr">
        <is>
          <t>Boom! Trash talk!</t>
        </is>
      </c>
      <c r="D442">
        <f>HYPERLINK("https://www.youtube.com/watch?v=7whkktRHN1o&amp;t=861s", "Go to time")</f>
        <v/>
      </c>
    </row>
    <row r="443">
      <c r="A443">
        <f>HYPERLINK("https://www.youtube.com/watch?v=lYD4AVlx6Vc", "Video")</f>
        <v/>
      </c>
      <c r="B443" t="inlineStr">
        <is>
          <t>0:33</t>
        </is>
      </c>
      <c r="C443" t="inlineStr">
        <is>
          <t>[crashing cymbal noise]</t>
        </is>
      </c>
      <c r="D443">
        <f>HYPERLINK("https://www.youtube.com/watch?v=lYD4AVlx6Vc&amp;t=33s", "Go to time")</f>
        <v/>
      </c>
    </row>
    <row r="444">
      <c r="A444">
        <f>HYPERLINK("https://www.youtube.com/watch?v=lYD4AVlx6Vc", "Video")</f>
        <v/>
      </c>
      <c r="B444" t="inlineStr">
        <is>
          <t>0:47</t>
        </is>
      </c>
      <c r="C444" t="inlineStr">
        <is>
          <t>[crashing cymbal noise]</t>
        </is>
      </c>
      <c r="D444">
        <f>HYPERLINK("https://www.youtube.com/watch?v=lYD4AVlx6Vc&amp;t=47s", "Go to time")</f>
        <v/>
      </c>
    </row>
    <row r="445">
      <c r="A445">
        <f>HYPERLINK("https://www.youtube.com/watch?v=bhWTZZilxHQ", "Video")</f>
        <v/>
      </c>
      <c r="B445" t="inlineStr">
        <is>
          <t>6:45</t>
        </is>
      </c>
      <c r="C445" t="inlineStr">
        <is>
          <t>Might fly an airplane,
or crash an airplane.</t>
        </is>
      </c>
      <c r="D445">
        <f>HYPERLINK("https://www.youtube.com/watch?v=bhWTZZilxHQ&amp;t=405s", "Go to time")</f>
        <v/>
      </c>
    </row>
    <row r="446">
      <c r="A446">
        <f>HYPERLINK("https://www.youtube.com/watch?v=bhWTZZilxHQ", "Video")</f>
        <v/>
      </c>
      <c r="B446" t="inlineStr">
        <is>
          <t>8:45</t>
        </is>
      </c>
      <c r="C446" t="inlineStr">
        <is>
          <t>[crashing]</t>
        </is>
      </c>
      <c r="D446">
        <f>HYPERLINK("https://www.youtube.com/watch?v=bhWTZZilxHQ&amp;t=525s", "Go to time")</f>
        <v/>
      </c>
    </row>
    <row r="447">
      <c r="A447">
        <f>HYPERLINK("https://www.youtube.com/watch?v=bhWTZZilxHQ", "Video")</f>
        <v/>
      </c>
      <c r="B447" t="inlineStr">
        <is>
          <t>18:46</t>
        </is>
      </c>
      <c r="C447" t="inlineStr">
        <is>
          <t>Then they hatch a scheme
to make Troy talk trash.</t>
        </is>
      </c>
      <c r="D447">
        <f>HYPERLINK("https://www.youtube.com/watch?v=bhWTZZilxHQ&amp;t=1126s", "Go to time")</f>
        <v/>
      </c>
    </row>
    <row r="448">
      <c r="A448">
        <f>HYPERLINK("https://www.youtube.com/watch?v=5PGTxudghlk", "Video")</f>
        <v/>
      </c>
      <c r="B448" t="inlineStr">
        <is>
          <t>1:55</t>
        </is>
      </c>
      <c r="C448" t="inlineStr">
        <is>
          <t>grizzlies crashing your floor tonight</t>
        </is>
      </c>
      <c r="D448">
        <f>HYPERLINK("https://www.youtube.com/watch?v=5PGTxudghlk&amp;t=115s", "Go to time")</f>
        <v/>
      </c>
    </row>
    <row r="449">
      <c r="A449">
        <f>HYPERLINK("https://www.youtube.com/watch?v=2dTbE2GRZJA", "Video")</f>
        <v/>
      </c>
      <c r="B449" t="inlineStr">
        <is>
          <t>20:25</t>
        </is>
      </c>
      <c r="C449" t="inlineStr">
        <is>
          <t>confused for trash.</t>
        </is>
      </c>
      <c r="D449">
        <f>HYPERLINK("https://www.youtube.com/watch?v=2dTbE2GRZJA&amp;t=1225s", "Go to time")</f>
        <v/>
      </c>
    </row>
    <row r="450">
      <c r="A450">
        <f>HYPERLINK("https://www.youtube.com/watch?v=m_naz5c8JpU", "Video")</f>
        <v/>
      </c>
      <c r="B450" t="inlineStr">
        <is>
          <t>0:15</t>
        </is>
      </c>
      <c r="C450" t="inlineStr">
        <is>
          <t>[crash]</t>
        </is>
      </c>
      <c r="D450">
        <f>HYPERLINK("https://www.youtube.com/watch?v=m_naz5c8JpU&amp;t=15s", "Go to time")</f>
        <v/>
      </c>
    </row>
    <row r="451">
      <c r="A451">
        <f>HYPERLINK("https://www.youtube.com/watch?v=m_naz5c8JpU", "Video")</f>
        <v/>
      </c>
      <c r="B451" t="inlineStr">
        <is>
          <t>0:35</t>
        </is>
      </c>
      <c r="C451" t="inlineStr">
        <is>
          <t>[slide whistle]
[crash]</t>
        </is>
      </c>
      <c r="D451">
        <f>HYPERLINK("https://www.youtube.com/watch?v=m_naz5c8JpU&amp;t=35s", "Go to time")</f>
        <v/>
      </c>
    </row>
    <row r="452">
      <c r="A452">
        <f>HYPERLINK("https://www.youtube.com/watch?v=m_naz5c8JpU", "Video")</f>
        <v/>
      </c>
      <c r="B452" t="inlineStr">
        <is>
          <t>0:46</t>
        </is>
      </c>
      <c r="C452" t="inlineStr">
        <is>
          <t>[crash]</t>
        </is>
      </c>
      <c r="D452">
        <f>HYPERLINK("https://www.youtube.com/watch?v=m_naz5c8JpU&amp;t=46s", "Go to time")</f>
        <v/>
      </c>
    </row>
    <row r="453">
      <c r="A453">
        <f>HYPERLINK("https://www.youtube.com/watch?v=m_naz5c8JpU", "Video")</f>
        <v/>
      </c>
      <c r="B453" t="inlineStr">
        <is>
          <t>0:52</t>
        </is>
      </c>
      <c r="C453" t="inlineStr">
        <is>
          <t>[crash]</t>
        </is>
      </c>
      <c r="D453">
        <f>HYPERLINK("https://www.youtube.com/watch?v=m_naz5c8JpU&amp;t=52s", "Go to time")</f>
        <v/>
      </c>
    </row>
    <row r="454">
      <c r="A454">
        <f>HYPERLINK("https://www.youtube.com/watch?v=E_Qcs_R5NvM", "Video")</f>
        <v/>
      </c>
      <c r="B454" t="inlineStr">
        <is>
          <t>2:41</t>
        </is>
      </c>
      <c r="C454" t="inlineStr">
        <is>
          <t>wrappers in your trash can</t>
        </is>
      </c>
      <c r="D454">
        <f>HYPERLINK("https://www.youtube.com/watch?v=E_Qcs_R5NvM&amp;t=161s", "Go to time")</f>
        <v/>
      </c>
    </row>
    <row r="455">
      <c r="A455">
        <f>HYPERLINK("https://www.youtube.com/watch?v=isTwx2V_2IM", "Video")</f>
        <v/>
      </c>
      <c r="B455" t="inlineStr">
        <is>
          <t>6:17</t>
        </is>
      </c>
      <c r="C455" t="inlineStr">
        <is>
          <t>[CRASH]</t>
        </is>
      </c>
      <c r="D455">
        <f>HYPERLINK("https://www.youtube.com/watch?v=isTwx2V_2IM&amp;t=377s", "Go to time")</f>
        <v/>
      </c>
    </row>
    <row r="456">
      <c r="A456">
        <f>HYPERLINK("https://www.youtube.com/watch?v=isTwx2V_2IM", "Video")</f>
        <v/>
      </c>
      <c r="B456" t="inlineStr">
        <is>
          <t>9:35</t>
        </is>
      </c>
      <c r="C456" t="inlineStr">
        <is>
          <t>I DON'T KNOW. CRASH.</t>
        </is>
      </c>
      <c r="D456">
        <f>HYPERLINK("https://www.youtube.com/watch?v=isTwx2V_2IM&amp;t=575s", "Go to time")</f>
        <v/>
      </c>
    </row>
    <row r="457">
      <c r="A457">
        <f>HYPERLINK("https://www.youtube.com/watch?v=isTwx2V_2IM", "Video")</f>
        <v/>
      </c>
      <c r="B457" t="inlineStr">
        <is>
          <t>9:38</t>
        </is>
      </c>
      <c r="C457" t="inlineStr">
        <is>
          <t>WHAT WOULD YOU CRASH INTO
IN A CLOUD?</t>
        </is>
      </c>
      <c r="D457">
        <f>HYPERLINK("https://www.youtube.com/watch?v=isTwx2V_2IM&amp;t=578s", "Go to time")</f>
        <v/>
      </c>
    </row>
    <row r="458">
      <c r="A458">
        <f>HYPERLINK("https://www.youtube.com/watch?v=R028JKAYV6k", "Video")</f>
        <v/>
      </c>
      <c r="B458" t="inlineStr">
        <is>
          <t>0:58</t>
        </is>
      </c>
      <c r="C458" t="inlineStr">
        <is>
          <t>covered in trash</t>
        </is>
      </c>
      <c r="D458">
        <f>HYPERLINK("https://www.youtube.com/watch?v=R028JKAYV6k&amp;t=58s", "Go to time")</f>
        <v/>
      </c>
    </row>
    <row r="459">
      <c r="A459">
        <f>HYPERLINK("https://www.youtube.com/watch?v=68JhlTa9woM", "Video")</f>
        <v/>
      </c>
      <c r="B459" t="inlineStr">
        <is>
          <t>0:23</t>
        </is>
      </c>
      <c r="C459" t="inlineStr">
        <is>
          <t>trash as a family nothing around here</t>
        </is>
      </c>
      <c r="D459">
        <f>HYPERLINK("https://www.youtube.com/watch?v=68JhlTa9woM&amp;t=23s", "Go to time")</f>
        <v/>
      </c>
    </row>
    <row r="460">
      <c r="A460">
        <f>HYPERLINK("https://www.youtube.com/watch?v=xWufPDrNW60", "Video")</f>
        <v/>
      </c>
      <c r="B460" t="inlineStr">
        <is>
          <t>1:58</t>
        </is>
      </c>
      <c r="C460" t="inlineStr">
        <is>
          <t>trashy hand-me-down you're lost</t>
        </is>
      </c>
      <c r="D460">
        <f>HYPERLINK("https://www.youtube.com/watch?v=xWufPDrNW60&amp;t=118s", "Go to time")</f>
        <v/>
      </c>
    </row>
    <row r="461">
      <c r="A461">
        <f>HYPERLINK("https://www.youtube.com/watch?v=BSnYPtZulyQ", "Video")</f>
        <v/>
      </c>
      <c r="B461" t="inlineStr">
        <is>
          <t>51:15</t>
        </is>
      </c>
      <c r="C461" t="inlineStr">
        <is>
          <t>trash</t>
        </is>
      </c>
      <c r="D461">
        <f>HYPERLINK("https://www.youtube.com/watch?v=BSnYPtZulyQ&amp;t=3075s", "Go to time")</f>
        <v/>
      </c>
    </row>
    <row r="462">
      <c r="A462">
        <f>HYPERLINK("https://www.youtube.com/watch?v=woVvXhqdSQU", "Video")</f>
        <v/>
      </c>
      <c r="B462" t="inlineStr">
        <is>
          <t>5:32</t>
        </is>
      </c>
      <c r="C462" t="inlineStr">
        <is>
          <t>i'm not gonna trash talk the captain</t>
        </is>
      </c>
      <c r="D462">
        <f>HYPERLINK("https://www.youtube.com/watch?v=woVvXhqdSQU&amp;t=332s", "Go to time")</f>
        <v/>
      </c>
    </row>
    <row r="463">
      <c r="A463">
        <f>HYPERLINK("https://www.youtube.com/watch?v=Zd8KsFKgwB0", "Video")</f>
        <v/>
      </c>
      <c r="B463" t="inlineStr">
        <is>
          <t>0:23</t>
        </is>
      </c>
      <c r="C463" t="inlineStr">
        <is>
          <t>the sea oh it's all trash let's try your</t>
        </is>
      </c>
      <c r="D463">
        <f>HYPERLINK("https://www.youtube.com/watch?v=Zd8KsFKgwB0&amp;t=23s", "Go to time")</f>
        <v/>
      </c>
    </row>
    <row r="464">
      <c r="A464">
        <f>HYPERLINK("https://www.youtube.com/watch?v=-ZAWhvh5MLM", "Video")</f>
        <v/>
      </c>
      <c r="B464" t="inlineStr">
        <is>
          <t>4:51</t>
        </is>
      </c>
      <c r="C464" t="inlineStr">
        <is>
          <t>-Ahh!
-[crash]</t>
        </is>
      </c>
      <c r="D464">
        <f>HYPERLINK("https://www.youtube.com/watch?v=-ZAWhvh5MLM&amp;t=291s", "Go to time")</f>
        <v/>
      </c>
    </row>
    <row r="465">
      <c r="A465">
        <f>HYPERLINK("https://www.youtube.com/watch?v=-ZAWhvh5MLM", "Video")</f>
        <v/>
      </c>
      <c r="B465" t="inlineStr">
        <is>
          <t>12:24</t>
        </is>
      </c>
      <c r="C465" t="inlineStr">
        <is>
          <t>[thunder crashes]</t>
        </is>
      </c>
      <c r="D465">
        <f>HYPERLINK("https://www.youtube.com/watch?v=-ZAWhvh5MLM&amp;t=744s", "Go to time")</f>
        <v/>
      </c>
    </row>
    <row r="466">
      <c r="A466">
        <f>HYPERLINK("https://www.youtube.com/watch?v=-ZAWhvh5MLM", "Video")</f>
        <v/>
      </c>
      <c r="B466" t="inlineStr">
        <is>
          <t>12:32</t>
        </is>
      </c>
      <c r="C466" t="inlineStr">
        <is>
          <t>-[thunder crashes]
-[screams]</t>
        </is>
      </c>
      <c r="D466">
        <f>HYPERLINK("https://www.youtube.com/watch?v=-ZAWhvh5MLM&amp;t=752s", "Go to time")</f>
        <v/>
      </c>
    </row>
    <row r="467">
      <c r="A467">
        <f>HYPERLINK("https://www.youtube.com/watch?v=-ZAWhvh5MLM", "Video")</f>
        <v/>
      </c>
      <c r="B467" t="inlineStr">
        <is>
          <t>13:58</t>
        </is>
      </c>
      <c r="C467" t="inlineStr">
        <is>
          <t>[thunder crashes]</t>
        </is>
      </c>
      <c r="D467">
        <f>HYPERLINK("https://www.youtube.com/watch?v=-ZAWhvh5MLM&amp;t=838s", "Go to time")</f>
        <v/>
      </c>
    </row>
    <row r="468">
      <c r="A468">
        <f>HYPERLINK("https://www.youtube.com/watch?v=-ZAWhvh5MLM", "Video")</f>
        <v/>
      </c>
      <c r="B468" t="inlineStr">
        <is>
          <t>20:58</t>
        </is>
      </c>
      <c r="C468" t="inlineStr">
        <is>
          <t>[crash]</t>
        </is>
      </c>
      <c r="D468">
        <f>HYPERLINK("https://www.youtube.com/watch?v=-ZAWhvh5MLM&amp;t=1258s", "Go to time")</f>
        <v/>
      </c>
    </row>
    <row r="469">
      <c r="A469">
        <f>HYPERLINK("https://www.youtube.com/watch?v=Xvt56NbLB2c", "Video")</f>
        <v/>
      </c>
      <c r="B469" t="inlineStr">
        <is>
          <t>2:18</t>
        </is>
      </c>
      <c r="C469" t="inlineStr">
        <is>
          <t>[singing] ♪ When we crash
Grown-Ups Island ♪</t>
        </is>
      </c>
      <c r="D469">
        <f>HYPERLINK("https://www.youtube.com/watch?v=Xvt56NbLB2c&amp;t=138s", "Go to time")</f>
        <v/>
      </c>
    </row>
    <row r="470">
      <c r="A470">
        <f>HYPERLINK("https://www.youtube.com/watch?v=UIErg2b_zIg", "Video")</f>
        <v/>
      </c>
      <c r="B470" t="inlineStr">
        <is>
          <t>2:38</t>
        </is>
      </c>
      <c r="C470" t="inlineStr">
        <is>
          <t>trashing stereotypes do you see me now</t>
        </is>
      </c>
      <c r="D470">
        <f>HYPERLINK("https://www.youtube.com/watch?v=UIErg2b_zIg&amp;t=158s", "Go to time")</f>
        <v/>
      </c>
    </row>
    <row r="471">
      <c r="A471">
        <f>HYPERLINK("https://www.youtube.com/watch?v=UIErg2b_zIg", "Video")</f>
        <v/>
      </c>
      <c r="B471" t="inlineStr">
        <is>
          <t>3:22</t>
        </is>
      </c>
      <c r="C471" t="inlineStr">
        <is>
          <t>trashing stereotypes</t>
        </is>
      </c>
      <c r="D471">
        <f>HYPERLINK("https://www.youtube.com/watch?v=UIErg2b_zIg&amp;t=202s", "Go to time")</f>
        <v/>
      </c>
    </row>
    <row r="472">
      <c r="A472">
        <f>HYPERLINK("https://www.youtube.com/watch?v=YVFOHmm0fCU", "Video")</f>
        <v/>
      </c>
      <c r="B472" t="inlineStr">
        <is>
          <t>2:24</t>
        </is>
      </c>
      <c r="C472" t="inlineStr">
        <is>
          <t>( crashing )</t>
        </is>
      </c>
      <c r="D472">
        <f>HYPERLINK("https://www.youtube.com/watch?v=YVFOHmm0fCU&amp;t=144s", "Go to time")</f>
        <v/>
      </c>
    </row>
    <row r="473">
      <c r="A473">
        <f>HYPERLINK("https://www.youtube.com/watch?v=9JkazdSH3NE", "Video")</f>
        <v/>
      </c>
      <c r="B473" t="inlineStr">
        <is>
          <t>0:46</t>
        </is>
      </c>
      <c r="C473" t="inlineStr">
        <is>
          <t>[zoom, crash]</t>
        </is>
      </c>
      <c r="D473">
        <f>HYPERLINK("https://www.youtube.com/watch?v=9JkazdSH3NE&amp;t=46s", "Go to time")</f>
        <v/>
      </c>
    </row>
    <row r="474">
      <c r="A474">
        <f>HYPERLINK("https://www.youtube.com/watch?v=JiXBqCS4NWI", "Video")</f>
        <v/>
      </c>
      <c r="B474" t="inlineStr">
        <is>
          <t>0:05</t>
        </is>
      </c>
      <c r="C474" t="inlineStr">
        <is>
          <t>collect my drone it crashed in your yard</t>
        </is>
      </c>
      <c r="D474">
        <f>HYPERLINK("https://www.youtube.com/watch?v=JiXBqCS4NWI&amp;t=5s", "Go to time")</f>
        <v/>
      </c>
    </row>
    <row r="475">
      <c r="A475">
        <f>HYPERLINK("https://www.youtube.com/watch?v=Y0A1DSTl6hs", "Video")</f>
        <v/>
      </c>
      <c r="B475" t="inlineStr">
        <is>
          <t>0:31</t>
        </is>
      </c>
      <c r="C475" t="inlineStr">
        <is>
          <t>the way you trash talk this is gonna be</t>
        </is>
      </c>
      <c r="D475">
        <f>HYPERLINK("https://www.youtube.com/watch?v=Y0A1DSTl6hs&amp;t=31s", "Go to time")</f>
        <v/>
      </c>
    </row>
    <row r="476">
      <c r="A476">
        <f>HYPERLINK("https://www.youtube.com/watch?v=tadi_P4WIeE", "Video")</f>
        <v/>
      </c>
      <c r="B476" t="inlineStr">
        <is>
          <t>4:30</t>
        </is>
      </c>
      <c r="C476" t="inlineStr">
        <is>
          <t>-Ugh!
-(crash)</t>
        </is>
      </c>
      <c r="D476">
        <f>HYPERLINK("https://www.youtube.com/watch?v=tadi_P4WIeE&amp;t=270s", "Go to time")</f>
        <v/>
      </c>
    </row>
    <row r="477">
      <c r="A477">
        <f>HYPERLINK("https://www.youtube.com/watch?v=tadi_P4WIeE", "Video")</f>
        <v/>
      </c>
      <c r="B477" t="inlineStr">
        <is>
          <t>11:05</t>
        </is>
      </c>
      <c r="C477" t="inlineStr">
        <is>
          <t>Someone trashed
Coiffure de Casey,</t>
        </is>
      </c>
      <c r="D477">
        <f>HYPERLINK("https://www.youtube.com/watch?v=tadi_P4WIeE&amp;t=665s", "Go to time")</f>
        <v/>
      </c>
    </row>
    <row r="478">
      <c r="A478">
        <f>HYPERLINK("https://www.youtube.com/watch?v=XrLY2haefNY", "Video")</f>
        <v/>
      </c>
      <c r="B478" t="inlineStr">
        <is>
          <t>12:22</t>
        </is>
      </c>
      <c r="C478" t="inlineStr">
        <is>
          <t>If you play the way
you trash talk,</t>
        </is>
      </c>
      <c r="D478">
        <f>HYPERLINK("https://www.youtube.com/watch?v=XrLY2haefNY&amp;t=742s", "Go to time")</f>
        <v/>
      </c>
    </row>
    <row r="479">
      <c r="A479">
        <f>HYPERLINK("https://www.youtube.com/watch?v=XrLY2haefNY", "Video")</f>
        <v/>
      </c>
      <c r="B479" t="inlineStr">
        <is>
          <t>23:10</t>
        </is>
      </c>
      <c r="C479" t="inlineStr">
        <is>
          <t>Thanks for lettin' me crash.</t>
        </is>
      </c>
      <c r="D479">
        <f>HYPERLINK("https://www.youtube.com/watch?v=XrLY2haefNY&amp;t=1390s", "Go to time")</f>
        <v/>
      </c>
    </row>
    <row r="480">
      <c r="A480">
        <f>HYPERLINK("https://www.youtube.com/watch?v=SunaeFReaZY", "Video")</f>
        <v/>
      </c>
      <c r="B480" t="inlineStr">
        <is>
          <t>1:25</t>
        </is>
      </c>
      <c r="C480" t="inlineStr">
        <is>
          <t>[waves crashing]</t>
        </is>
      </c>
      <c r="D480">
        <f>HYPERLINK("https://www.youtube.com/watch?v=SunaeFReaZY&amp;t=85s", "Go to time")</f>
        <v/>
      </c>
    </row>
    <row r="481">
      <c r="A481">
        <f>HYPERLINK("https://www.youtube.com/watch?v=SunaeFReaZY", "Video")</f>
        <v/>
      </c>
      <c r="B481" t="inlineStr">
        <is>
          <t>8:55</t>
        </is>
      </c>
      <c r="C481" t="inlineStr">
        <is>
          <t>-Now, we wait.
-[waves crashing]</t>
        </is>
      </c>
      <c r="D481">
        <f>HYPERLINK("https://www.youtube.com/watch?v=SunaeFReaZY&amp;t=535s", "Go to time")</f>
        <v/>
      </c>
    </row>
    <row r="482">
      <c r="A482">
        <f>HYPERLINK("https://www.youtube.com/watch?v=ev0Mm7wIgNE", "Video")</f>
        <v/>
      </c>
      <c r="B482" t="inlineStr">
        <is>
          <t>0:01</t>
        </is>
      </c>
      <c r="C482" t="inlineStr">
        <is>
          <t>[crash]</t>
        </is>
      </c>
      <c r="D482">
        <f>HYPERLINK("https://www.youtube.com/watch?v=ev0Mm7wIgNE&amp;t=1s", "Go to time")</f>
        <v/>
      </c>
    </row>
    <row r="483">
      <c r="A483">
        <f>HYPERLINK("https://www.youtube.com/watch?v=FGN9YdaDodY", "Video")</f>
        <v/>
      </c>
      <c r="B483" t="inlineStr">
        <is>
          <t>10:44</t>
        </is>
      </c>
      <c r="C483" t="inlineStr">
        <is>
          <t>functional if you play the way you trash</t>
        </is>
      </c>
      <c r="D483">
        <f>HYPERLINK("https://www.youtube.com/watch?v=FGN9YdaDodY&amp;t=644s", "Go to time")</f>
        <v/>
      </c>
    </row>
    <row r="484">
      <c r="A484">
        <f>HYPERLINK("https://www.youtube.com/watch?v=Gqgh7WQYKDw", "Video")</f>
        <v/>
      </c>
      <c r="B484" t="inlineStr">
        <is>
          <t>2:00</t>
        </is>
      </c>
      <c r="C484" t="inlineStr">
        <is>
          <t>- ( crashes )
- AND CUT!</t>
        </is>
      </c>
      <c r="D484">
        <f>HYPERLINK("https://www.youtube.com/watch?v=Gqgh7WQYKDw&amp;t=120s", "Go to time")</f>
        <v/>
      </c>
    </row>
    <row r="485">
      <c r="A485">
        <f>HYPERLINK("https://www.youtube.com/watch?v=Gqgh7WQYKDw", "Video")</f>
        <v/>
      </c>
      <c r="B485" t="inlineStr">
        <is>
          <t>10:30</t>
        </is>
      </c>
      <c r="C485" t="inlineStr">
        <is>
          <t>I SAY WE CRASH HIS INTERVIEW
AND TELL THE WHOLE WORLD
THE TRUTH.</t>
        </is>
      </c>
      <c r="D485">
        <f>HYPERLINK("https://www.youtube.com/watch?v=Gqgh7WQYKDw&amp;t=630s", "Go to time")</f>
        <v/>
      </c>
    </row>
    <row r="486">
      <c r="A486">
        <f>HYPERLINK("https://www.youtube.com/watch?v=37PVlofuuQ0", "Video")</f>
        <v/>
      </c>
      <c r="B486" t="inlineStr">
        <is>
          <t>17:28</t>
        </is>
      </c>
      <c r="C486" t="inlineStr">
        <is>
          <t>-Turn around.
-But I'll crash into him.</t>
        </is>
      </c>
      <c r="D486">
        <f>HYPERLINK("https://www.youtube.com/watch?v=37PVlofuuQ0&amp;t=1048s", "Go to time")</f>
        <v/>
      </c>
    </row>
    <row r="487">
      <c r="A487">
        <f>HYPERLINK("https://www.youtube.com/watch?v=0W28zuVa0_k", "Video")</f>
        <v/>
      </c>
      <c r="B487" t="inlineStr">
        <is>
          <t>0:10</t>
        </is>
      </c>
      <c r="C487" t="inlineStr">
        <is>
          <t>starts talking trash he thinks that he</t>
        </is>
      </c>
      <c r="D487">
        <f>HYPERLINK("https://www.youtube.com/watch?v=0W28zuVa0_k&amp;t=10s", "Go to time")</f>
        <v/>
      </c>
    </row>
    <row r="488">
      <c r="A488">
        <f>HYPERLINK("https://www.youtube.com/watch?v=0W28zuVa0_k", "Video")</f>
        <v/>
      </c>
      <c r="B488" t="inlineStr">
        <is>
          <t>13:15</t>
        </is>
      </c>
      <c r="C488" t="inlineStr">
        <is>
          <t>shake to the face we can't see crash</t>
        </is>
      </c>
      <c r="D488">
        <f>HYPERLINK("https://www.youtube.com/watch?v=0W28zuVa0_k&amp;t=795s", "Go to time")</f>
        <v/>
      </c>
    </row>
    <row r="489">
      <c r="A489">
        <f>HYPERLINK("https://www.youtube.com/watch?v=0W28zuVa0_k", "Video")</f>
        <v/>
      </c>
      <c r="B489" t="inlineStr">
        <is>
          <t>13:17</t>
        </is>
      </c>
      <c r="C489" t="inlineStr">
        <is>
          <t>into each other then we crashed</t>
        </is>
      </c>
      <c r="D489">
        <f>HYPERLINK("https://www.youtube.com/watch?v=0W28zuVa0_k&amp;t=797s", "Go to time")</f>
        <v/>
      </c>
    </row>
    <row r="490">
      <c r="A490">
        <f>HYPERLINK("https://www.youtube.com/watch?v=qnpASSmWIGw", "Video")</f>
        <v/>
      </c>
      <c r="B490" t="inlineStr">
        <is>
          <t>5:15</t>
        </is>
      </c>
      <c r="C490" t="inlineStr">
        <is>
          <t>-(crashing)
-(Rapunzel yelps)</t>
        </is>
      </c>
      <c r="D490">
        <f>HYPERLINK("https://www.youtube.com/watch?v=qnpASSmWIGw&amp;t=315s", "Go to time")</f>
        <v/>
      </c>
    </row>
    <row r="491">
      <c r="A491">
        <f>HYPERLINK("https://www.youtube.com/watch?v=qnpASSmWIGw", "Video")</f>
        <v/>
      </c>
      <c r="B491" t="inlineStr">
        <is>
          <t>6:45</t>
        </is>
      </c>
      <c r="C491" t="inlineStr">
        <is>
          <t>-(crashing)
-(bell ringing)</t>
        </is>
      </c>
      <c r="D491">
        <f>HYPERLINK("https://www.youtube.com/watch?v=qnpASSmWIGw&amp;t=405s", "Go to time")</f>
        <v/>
      </c>
    </row>
    <row r="492">
      <c r="A492">
        <f>HYPERLINK("https://www.youtube.com/watch?v=qnpASSmWIGw", "Video")</f>
        <v/>
      </c>
      <c r="B492" t="inlineStr">
        <is>
          <t>9:20</t>
        </is>
      </c>
      <c r="C492" t="inlineStr">
        <is>
          <t>that despite how
rash and drastic
his actions may seem,</t>
        </is>
      </c>
      <c r="D492">
        <f>HYPERLINK("https://www.youtube.com/watch?v=qnpASSmWIGw&amp;t=560s", "Go to time")</f>
        <v/>
      </c>
    </row>
    <row r="493">
      <c r="A493">
        <f>HYPERLINK("https://www.youtube.com/watch?v=qnpASSmWIGw", "Video")</f>
        <v/>
      </c>
      <c r="B493" t="inlineStr">
        <is>
          <t>9:38</t>
        </is>
      </c>
      <c r="C493" t="inlineStr">
        <is>
          <t>-(crashing)
-(gasping)</t>
        </is>
      </c>
      <c r="D493">
        <f>HYPERLINK("https://www.youtube.com/watch?v=qnpASSmWIGw&amp;t=578s", "Go to time")</f>
        <v/>
      </c>
    </row>
    <row r="494">
      <c r="A494">
        <f>HYPERLINK("https://www.youtube.com/watch?v=qnpASSmWIGw", "Video")</f>
        <v/>
      </c>
      <c r="B494" t="inlineStr">
        <is>
          <t>16:30</t>
        </is>
      </c>
      <c r="C494" t="inlineStr">
        <is>
          <t>-(thudding)
-(crashing)</t>
        </is>
      </c>
      <c r="D494">
        <f>HYPERLINK("https://www.youtube.com/watch?v=qnpASSmWIGw&amp;t=990s", "Go to time")</f>
        <v/>
      </c>
    </row>
    <row r="495">
      <c r="A495">
        <f>HYPERLINK("https://www.youtube.com/watch?v=gP7AlgRKqTA", "Video")</f>
        <v/>
      </c>
      <c r="B495" t="inlineStr">
        <is>
          <t>0:02</t>
        </is>
      </c>
      <c r="C495" t="inlineStr">
        <is>
          <t>YO! HAPPY-GO-TRASHY!
COME BACK HERE!</t>
        </is>
      </c>
      <c r="D495">
        <f>HYPERLINK("https://www.youtube.com/watch?v=gP7AlgRKqTA&amp;t=2s", "Go to time")</f>
        <v/>
      </c>
    </row>
    <row r="496">
      <c r="A496">
        <f>HYPERLINK("https://www.youtube.com/watch?v=gP7AlgRKqTA", "Video")</f>
        <v/>
      </c>
      <c r="B496" t="inlineStr">
        <is>
          <t>0:30</t>
        </is>
      </c>
      <c r="C496" t="inlineStr">
        <is>
          <t>OH. YOU PICKED UP
ALL THE TRASH ON
THE WAY OVER HERE.</t>
        </is>
      </c>
      <c r="D496">
        <f>HYPERLINK("https://www.youtube.com/watch?v=gP7AlgRKqTA&amp;t=30s", "Go to time")</f>
        <v/>
      </c>
    </row>
    <row r="497">
      <c r="A497">
        <f>HYPERLINK("https://www.youtube.com/watch?v=gP7AlgRKqTA", "Video")</f>
        <v/>
      </c>
      <c r="B497" t="inlineStr">
        <is>
          <t>1:03</t>
        </is>
      </c>
      <c r="C497" t="inlineStr">
        <is>
          <t>HAPPY-GO-TRASHY!
BUY YOUR MAMA
SOMETHING NICE. NO?</t>
        </is>
      </c>
      <c r="D497">
        <f>HYPERLINK("https://www.youtube.com/watch?v=gP7AlgRKqTA&amp;t=63s", "Go to time")</f>
        <v/>
      </c>
    </row>
    <row r="498">
      <c r="A498">
        <f>HYPERLINK("https://www.youtube.com/watch?v=gP7AlgRKqTA", "Video")</f>
        <v/>
      </c>
      <c r="B498" t="inlineStr">
        <is>
          <t>8:55</t>
        </is>
      </c>
      <c r="C498" t="inlineStr">
        <is>
          <t>WE GOT A LOAD
OF TRASH OVER HERE.</t>
        </is>
      </c>
      <c r="D498">
        <f>HYPERLINK("https://www.youtube.com/watch?v=gP7AlgRKqTA&amp;t=535s", "Go to time")</f>
        <v/>
      </c>
    </row>
    <row r="499">
      <c r="A499">
        <f>HYPERLINK("https://www.youtube.com/watch?v=gP7AlgRKqTA", "Video")</f>
        <v/>
      </c>
      <c r="B499" t="inlineStr">
        <is>
          <t>8:59</t>
        </is>
      </c>
      <c r="C499" t="inlineStr">
        <is>
          <t>THIS ISN'T TRASH.
IT'S FINE JEWELRY.</t>
        </is>
      </c>
      <c r="D499">
        <f>HYPERLINK("https://www.youtube.com/watch?v=gP7AlgRKqTA&amp;t=539s", "Go to time")</f>
        <v/>
      </c>
    </row>
    <row r="500">
      <c r="A500">
        <f>HYPERLINK("https://www.youtube.com/watch?v=gP7AlgRKqTA", "Video")</f>
        <v/>
      </c>
      <c r="B500" t="inlineStr">
        <is>
          <t>13:51</t>
        </is>
      </c>
      <c r="C500" t="inlineStr">
        <is>
          <t>OUT OF THE TRASH
AND WASH THEM?</t>
        </is>
      </c>
      <c r="D500">
        <f>HYPERLINK("https://www.youtube.com/watch?v=gP7AlgRKqTA&amp;t=831s", "Go to time")</f>
        <v/>
      </c>
    </row>
    <row r="501">
      <c r="A501">
        <f>HYPERLINK("https://www.youtube.com/watch?v=rVgNAuIDHuo", "Video")</f>
        <v/>
      </c>
      <c r="B501" t="inlineStr">
        <is>
          <t>0:11</t>
        </is>
      </c>
      <c r="C501" t="inlineStr">
        <is>
          <t>total smash or pure trash christmas</t>
        </is>
      </c>
      <c r="D501">
        <f>HYPERLINK("https://www.youtube.com/watch?v=rVgNAuIDHuo&amp;t=11s", "Go to time")</f>
        <v/>
      </c>
    </row>
    <row r="502">
      <c r="A502">
        <f>HYPERLINK("https://www.youtube.com/watch?v=rVgNAuIDHuo", "Video")</f>
        <v/>
      </c>
      <c r="B502" t="inlineStr">
        <is>
          <t>0:24</t>
        </is>
      </c>
      <c r="C502" t="inlineStr">
        <is>
          <t>anymore terrash</t>
        </is>
      </c>
      <c r="D502">
        <f>HYPERLINK("https://www.youtube.com/watch?v=rVgNAuIDHuo&amp;t=24s", "Go to time")</f>
        <v/>
      </c>
    </row>
    <row r="503">
      <c r="A503">
        <f>HYPERLINK("https://www.youtube.com/watch?v=rVgNAuIDHuo", "Video")</f>
        <v/>
      </c>
      <c r="B503" t="inlineStr">
        <is>
          <t>1:31</t>
        </is>
      </c>
      <c r="C503" t="inlineStr">
        <is>
          <t>christmas so already trash um uh i shush</t>
        </is>
      </c>
      <c r="D503">
        <f>HYPERLINK("https://www.youtube.com/watch?v=rVgNAuIDHuo&amp;t=91s", "Go to time")</f>
        <v/>
      </c>
    </row>
    <row r="504">
      <c r="A504">
        <f>HYPERLINK("https://www.youtube.com/watch?v=kP6X01yXXjY", "Video")</f>
        <v/>
      </c>
      <c r="B504" t="inlineStr">
        <is>
          <t>0:19</t>
        </is>
      </c>
      <c r="C504" t="inlineStr">
        <is>
          <t>dewey tonight segment well it crashed</t>
        </is>
      </c>
      <c r="D504">
        <f>HYPERLINK("https://www.youtube.com/watch?v=kP6X01yXXjY&amp;t=19s", "Go to time")</f>
        <v/>
      </c>
    </row>
    <row r="505">
      <c r="A505">
        <f>HYPERLINK("https://www.youtube.com/watch?v=kP6X01yXXjY", "Video")</f>
        <v/>
      </c>
      <c r="B505" t="inlineStr">
        <is>
          <t>0:23</t>
        </is>
      </c>
      <c r="C505" t="inlineStr">
        <is>
          <t>tell us where you'll be crashing today</t>
        </is>
      </c>
      <c r="D505">
        <f>HYPERLINK("https://www.youtube.com/watch?v=kP6X01yXXjY&amp;t=23s", "Go to time")</f>
        <v/>
      </c>
    </row>
    <row r="506">
      <c r="A506">
        <f>HYPERLINK("https://www.youtube.com/watch?v=kP6X01yXXjY", "Video")</f>
        <v/>
      </c>
      <c r="B506" t="inlineStr">
        <is>
          <t>0:36</t>
        </is>
      </c>
      <c r="C506" t="inlineStr">
        <is>
          <t>looks good but will it crash this one's</t>
        </is>
      </c>
      <c r="D506">
        <f>HYPERLINK("https://www.youtube.com/watch?v=kP6X01yXXjY&amp;t=36s", "Go to time")</f>
        <v/>
      </c>
    </row>
    <row r="507">
      <c r="A507">
        <f>HYPERLINK("https://www.youtube.com/watch?v=kP6X01yXXjY", "Video")</f>
        <v/>
      </c>
      <c r="B507" t="inlineStr">
        <is>
          <t>0:55</t>
        </is>
      </c>
      <c r="C507" t="inlineStr">
        <is>
          <t>yes dewey it will crash not the crash we</t>
        </is>
      </c>
      <c r="D507">
        <f>HYPERLINK("https://www.youtube.com/watch?v=kP6X01yXXjY&amp;t=55s", "Go to time")</f>
        <v/>
      </c>
    </row>
    <row r="508">
      <c r="A508">
        <f>HYPERLINK("https://www.youtube.com/watch?v=kP6X01yXXjY", "Video")</f>
        <v/>
      </c>
      <c r="B508" t="inlineStr">
        <is>
          <t>1:00</t>
        </is>
      </c>
      <c r="C508" t="inlineStr">
        <is>
          <t>but a crash nonetheless that's our show</t>
        </is>
      </c>
      <c r="D508">
        <f>HYPERLINK("https://www.youtube.com/watch?v=kP6X01yXXjY&amp;t=60s", "Go to time")</f>
        <v/>
      </c>
    </row>
    <row r="509">
      <c r="A509">
        <f>HYPERLINK("https://www.youtube.com/watch?v=G4NmAZuV8S8", "Video")</f>
        <v/>
      </c>
      <c r="B509" t="inlineStr">
        <is>
          <t>1:09</t>
        </is>
      </c>
      <c r="C509" t="inlineStr">
        <is>
          <t>trash Droid</t>
        </is>
      </c>
      <c r="D509">
        <f>HYPERLINK("https://www.youtube.com/watch?v=G4NmAZuV8S8&amp;t=69s", "Go to time")</f>
        <v/>
      </c>
    </row>
    <row r="510">
      <c r="A510">
        <f>HYPERLINK("https://www.youtube.com/watch?v=QmIUq2ZhhvA", "Video")</f>
        <v/>
      </c>
      <c r="B510" t="inlineStr">
        <is>
          <t>0:04</t>
        </is>
      </c>
      <c r="C510" t="inlineStr">
        <is>
          <t>crashed the food cart don't worry i'm</t>
        </is>
      </c>
      <c r="D510">
        <f>HYPERLINK("https://www.youtube.com/watch?v=QmIUq2ZhhvA&amp;t=4s", "Go to time")</f>
        <v/>
      </c>
    </row>
    <row r="511">
      <c r="A511">
        <f>HYPERLINK("https://www.youtube.com/watch?v=QmIUq2ZhhvA", "Video")</f>
        <v/>
      </c>
      <c r="B511" t="inlineStr">
        <is>
          <t>0:09</t>
        </is>
      </c>
      <c r="C511" t="inlineStr">
        <is>
          <t>and hey it's crashing mcfood cart</t>
        </is>
      </c>
      <c r="D511">
        <f>HYPERLINK("https://www.youtube.com/watch?v=QmIUq2ZhhvA&amp;t=9s", "Go to time")</f>
        <v/>
      </c>
    </row>
    <row r="512">
      <c r="A512">
        <f>HYPERLINK("https://www.youtube.com/watch?v=OhLp2idrlOc", "Video")</f>
        <v/>
      </c>
      <c r="B512" t="inlineStr">
        <is>
          <t>2:38</t>
        </is>
      </c>
      <c r="C512" t="inlineStr">
        <is>
          <t>be where there's a lot of trash</t>
        </is>
      </c>
      <c r="D512">
        <f>HYPERLINK("https://www.youtube.com/watch?v=OhLp2idrlOc&amp;t=158s", "Go to time")</f>
        <v/>
      </c>
    </row>
    <row r="513">
      <c r="A513">
        <f>HYPERLINK("https://www.youtube.com/watch?v=OhLp2idrlOc", "Video")</f>
        <v/>
      </c>
      <c r="B513" t="inlineStr">
        <is>
          <t>2:43</t>
        </is>
      </c>
      <c r="C513" t="inlineStr">
        <is>
          <t>trash here and i'm cleaning it up</t>
        </is>
      </c>
      <c r="D513">
        <f>HYPERLINK("https://www.youtube.com/watch?v=OhLp2idrlOc&amp;t=163s", "Go to time")</f>
        <v/>
      </c>
    </row>
    <row r="514">
      <c r="A514">
        <f>HYPERLINK("https://www.youtube.com/watch?v=X4BeRb4Lues", "Video")</f>
        <v/>
      </c>
      <c r="B514" t="inlineStr">
        <is>
          <t>1:17</t>
        </is>
      </c>
      <c r="C514" t="inlineStr">
        <is>
          <t>but we get to crash
Bertram's vacation</t>
        </is>
      </c>
      <c r="D514">
        <f>HYPERLINK("https://www.youtube.com/watch?v=X4BeRb4Lues&amp;t=77s", "Go to time")</f>
        <v/>
      </c>
    </row>
    <row r="515">
      <c r="A515">
        <f>HYPERLINK("https://www.youtube.com/watch?v=X4BeRb4Lues", "Video")</f>
        <v/>
      </c>
      <c r="B515" t="inlineStr">
        <is>
          <t>6:01</t>
        </is>
      </c>
      <c r="C515" t="inlineStr">
        <is>
          <t>out of that trash can.</t>
        </is>
      </c>
      <c r="D515">
        <f>HYPERLINK("https://www.youtube.com/watch?v=X4BeRb4Lues&amp;t=361s", "Go to time")</f>
        <v/>
      </c>
    </row>
    <row r="516">
      <c r="A516">
        <f>HYPERLINK("https://www.youtube.com/watch?v=-O_TxoYnfFw", "Video")</f>
        <v/>
      </c>
      <c r="B516" t="inlineStr">
        <is>
          <t>0:32</t>
        </is>
      </c>
      <c r="C516" t="inlineStr">
        <is>
          <t>hand to the trash</t>
        </is>
      </c>
      <c r="D516">
        <f>HYPERLINK("https://www.youtube.com/watch?v=-O_TxoYnfFw&amp;t=32s", "Go to time")</f>
        <v/>
      </c>
    </row>
    <row r="517">
      <c r="A517">
        <f>HYPERLINK("https://www.youtube.com/watch?v=-O_TxoYnfFw", "Video")</f>
        <v/>
      </c>
      <c r="B517" t="inlineStr">
        <is>
          <t>1:28</t>
        </is>
      </c>
      <c r="C517" t="inlineStr">
        <is>
          <t>trash</t>
        </is>
      </c>
      <c r="D517">
        <f>HYPERLINK("https://www.youtube.com/watch?v=-O_TxoYnfFw&amp;t=88s", "Go to time")</f>
        <v/>
      </c>
    </row>
    <row r="518">
      <c r="A518">
        <f>HYPERLINK("https://www.youtube.com/watch?v=X0aemki1QEQ", "Video")</f>
        <v/>
      </c>
      <c r="B518" t="inlineStr">
        <is>
          <t>1:40</t>
        </is>
      </c>
      <c r="C518" t="inlineStr">
        <is>
          <t>than a false Sarah who Somers is trash I</t>
        </is>
      </c>
      <c r="D518">
        <f>HYPERLINK("https://www.youtube.com/watch?v=X0aemki1QEQ&amp;t=100s", "Go to time")</f>
        <v/>
      </c>
    </row>
    <row r="519">
      <c r="A519">
        <f>HYPERLINK("https://www.youtube.com/watch?v=X0aemki1QEQ", "Video")</f>
        <v/>
      </c>
      <c r="B519" t="inlineStr">
        <is>
          <t>1:44</t>
        </is>
      </c>
      <c r="C519" t="inlineStr">
        <is>
          <t>faking to the trash with her and her</t>
        </is>
      </c>
      <c r="D519">
        <f>HYPERLINK("https://www.youtube.com/watch?v=X0aemki1QEQ&amp;t=104s", "Go to time")</f>
        <v/>
      </c>
    </row>
    <row r="520">
      <c r="A520">
        <f>HYPERLINK("https://www.youtube.com/watch?v=X0aemki1QEQ", "Video")</f>
        <v/>
      </c>
      <c r="B520" t="inlineStr">
        <is>
          <t>1:47</t>
        </is>
      </c>
      <c r="C520" t="inlineStr">
        <is>
          <t>stubber salt the trash is too good for</t>
        </is>
      </c>
      <c r="D520">
        <f>HYPERLINK("https://www.youtube.com/watch?v=X0aemki1QEQ&amp;t=107s", "Go to time")</f>
        <v/>
      </c>
    </row>
    <row r="521">
      <c r="A521">
        <f>HYPERLINK("https://www.youtube.com/watch?v=aKVK6sKP3Eg", "Video")</f>
        <v/>
      </c>
      <c r="B521" t="inlineStr">
        <is>
          <t>9:27</t>
        </is>
      </c>
      <c r="C521" t="inlineStr">
        <is>
          <t>I'm gonna hide in this trash can and</t>
        </is>
      </c>
      <c r="D521">
        <f>HYPERLINK("https://www.youtube.com/watch?v=aKVK6sKP3Eg&amp;t=567s", "Go to time")</f>
        <v/>
      </c>
    </row>
    <row r="522">
      <c r="A522">
        <f>HYPERLINK("https://www.youtube.com/watch?v=aKVK6sKP3Eg", "Video")</f>
        <v/>
      </c>
      <c r="B522" t="inlineStr">
        <is>
          <t>9:38</t>
        </is>
      </c>
      <c r="C522" t="inlineStr">
        <is>
          <t>Eugene trubnick into the trash can like</t>
        </is>
      </c>
      <c r="D522">
        <f>HYPERLINK("https://www.youtube.com/watch?v=aKVK6sKP3Eg&amp;t=578s", "Go to time")</f>
        <v/>
      </c>
    </row>
    <row r="523">
      <c r="A523">
        <f>HYPERLINK("https://www.youtube.com/watch?v=aKVK6sKP3Eg", "Video")</f>
        <v/>
      </c>
      <c r="B523" t="inlineStr">
        <is>
          <t>12:32</t>
        </is>
      </c>
      <c r="C523" t="inlineStr">
        <is>
          <t>out I'm the one in the trash kid my leg</t>
        </is>
      </c>
      <c r="D523">
        <f>HYPERLINK("https://www.youtube.com/watch?v=aKVK6sKP3Eg&amp;t=752s", "Go to time")</f>
        <v/>
      </c>
    </row>
    <row r="524">
      <c r="A524">
        <f>HYPERLINK("https://www.youtube.com/watch?v=hMwnRH3p_ig", "Video")</f>
        <v/>
      </c>
      <c r="B524" t="inlineStr">
        <is>
          <t>6:43</t>
        </is>
      </c>
      <c r="C524" t="inlineStr">
        <is>
          <t>all kinds of dope music
with random trash</t>
        </is>
      </c>
      <c r="D524">
        <f>HYPERLINK("https://www.youtube.com/watch?v=hMwnRH3p_ig&amp;t=403s", "Go to time")</f>
        <v/>
      </c>
    </row>
    <row r="525">
      <c r="A525">
        <f>HYPERLINK("https://www.youtube.com/watch?v=hMwnRH3p_ig", "Video")</f>
        <v/>
      </c>
      <c r="B525" t="inlineStr">
        <is>
          <t>17:08</t>
        </is>
      </c>
      <c r="C525" t="inlineStr">
        <is>
          <t>it's so cool how stuff
people call trash</t>
        </is>
      </c>
      <c r="D525">
        <f>HYPERLINK("https://www.youtube.com/watch?v=hMwnRH3p_ig&amp;t=1028s", "Go to time")</f>
        <v/>
      </c>
    </row>
    <row r="526">
      <c r="A526">
        <f>HYPERLINK("https://www.youtube.com/watch?v=J_npZoPxoJ4", "Video")</f>
        <v/>
      </c>
      <c r="B526" t="inlineStr">
        <is>
          <t>3:54</t>
        </is>
      </c>
      <c r="C526" t="inlineStr">
        <is>
          <t>-Wah!
-[crash]</t>
        </is>
      </c>
      <c r="D526">
        <f>HYPERLINK("https://www.youtube.com/watch?v=J_npZoPxoJ4&amp;t=234s", "Go to time")</f>
        <v/>
      </c>
    </row>
    <row r="527">
      <c r="A527">
        <f>HYPERLINK("https://www.youtube.com/watch?v=ELjITbDSPzI", "Video")</f>
        <v/>
      </c>
      <c r="B527" t="inlineStr">
        <is>
          <t>38:08</t>
        </is>
      </c>
      <c r="C527" t="inlineStr">
        <is>
          <t>Troy talk trash how did he not see that</t>
        </is>
      </c>
      <c r="D527">
        <f>HYPERLINK("https://www.youtube.com/watch?v=ELjITbDSPzI&amp;t=2288s", "Go to time")</f>
        <v/>
      </c>
    </row>
    <row r="528">
      <c r="A528">
        <f>HYPERLINK("https://www.youtube.com/watch?v=kTyOK5bnnrQ", "Video")</f>
        <v/>
      </c>
      <c r="B528" t="inlineStr">
        <is>
          <t>1:54</t>
        </is>
      </c>
      <c r="C528" t="inlineStr">
        <is>
          <t>[crash]</t>
        </is>
      </c>
      <c r="D528">
        <f>HYPERLINK("https://www.youtube.com/watch?v=kTyOK5bnnrQ&amp;t=114s", "Go to time")</f>
        <v/>
      </c>
    </row>
    <row r="529">
      <c r="A529">
        <f>HYPERLINK("https://www.youtube.com/watch?v=6NBP0Xoqe1Y", "Video")</f>
        <v/>
      </c>
      <c r="B529" t="inlineStr">
        <is>
          <t>5:19</t>
        </is>
      </c>
      <c r="C529" t="inlineStr">
        <is>
          <t>Don't tell me
you're getting caught up
in this SnackTrash, too.</t>
        </is>
      </c>
      <c r="D529">
        <f>HYPERLINK("https://www.youtube.com/watch?v=6NBP0Xoqe1Y&amp;t=319s", "Go to time")</f>
        <v/>
      </c>
    </row>
    <row r="530">
      <c r="A530">
        <f>HYPERLINK("https://www.youtube.com/watch?v=pjCIeVI4NU4", "Video")</f>
        <v/>
      </c>
      <c r="B530" t="inlineStr">
        <is>
          <t>0:09</t>
        </is>
      </c>
      <c r="C530" t="inlineStr">
        <is>
          <t>smartphone made the plane crash when the</t>
        </is>
      </c>
      <c r="D530">
        <f>HYPERLINK("https://www.youtube.com/watch?v=pjCIeVI4NU4&amp;t=9s", "Go to time")</f>
        <v/>
      </c>
    </row>
    <row r="531">
      <c r="A531">
        <f>HYPERLINK("https://www.youtube.com/watch?v=TDVaqRS1t9M", "Video")</f>
        <v/>
      </c>
      <c r="B531" t="inlineStr">
        <is>
          <t>1:39</t>
        </is>
      </c>
      <c r="C531" t="inlineStr">
        <is>
          <t>[crashing]</t>
        </is>
      </c>
      <c r="D531">
        <f>HYPERLINK("https://www.youtube.com/watch?v=TDVaqRS1t9M&amp;t=99s", "Go to time")</f>
        <v/>
      </c>
    </row>
    <row r="532">
      <c r="A532">
        <f>HYPERLINK("https://www.youtube.com/watch?v=Bco4zFEcgJ0", "Video")</f>
        <v/>
      </c>
      <c r="B532" t="inlineStr">
        <is>
          <t>6:13</t>
        </is>
      </c>
      <c r="C532" t="inlineStr">
        <is>
          <t>I was aiming for the trash.</t>
        </is>
      </c>
      <c r="D532">
        <f>HYPERLINK("https://www.youtube.com/watch?v=Bco4zFEcgJ0&amp;t=373s", "Go to time")</f>
        <v/>
      </c>
    </row>
    <row r="533">
      <c r="A533">
        <f>HYPERLINK("https://www.youtube.com/watch?v=htfD1R1dN4g", "Video")</f>
        <v/>
      </c>
      <c r="B533" t="inlineStr">
        <is>
          <t>2:08</t>
        </is>
      </c>
      <c r="C533" t="inlineStr">
        <is>
          <t>dishes or taking out the trash both is</t>
        </is>
      </c>
      <c r="D533">
        <f>HYPERLINK("https://www.youtube.com/watch?v=htfD1R1dN4g&amp;t=128s", "Go to time")</f>
        <v/>
      </c>
    </row>
    <row r="534">
      <c r="A534">
        <f>HYPERLINK("https://www.youtube.com/watch?v=htfD1R1dN4g", "Video")</f>
        <v/>
      </c>
      <c r="B534" t="inlineStr">
        <is>
          <t>2:25</t>
        </is>
      </c>
      <c r="C534" t="inlineStr">
        <is>
          <t>guess so take out the trash i knew my</t>
        </is>
      </c>
      <c r="D534">
        <f>HYPERLINK("https://www.youtube.com/watch?v=htfD1R1dN4g&amp;t=145s", "Go to time")</f>
        <v/>
      </c>
    </row>
    <row r="535">
      <c r="A535">
        <f>HYPERLINK("https://www.youtube.com/watch?v=n97JRDab9qY", "Video")</f>
        <v/>
      </c>
      <c r="B535" t="inlineStr">
        <is>
          <t>0:06</t>
        </is>
      </c>
      <c r="C535" t="inlineStr">
        <is>
          <t>school like you're diving to the trash</t>
        </is>
      </c>
      <c r="D535">
        <f>HYPERLINK("https://www.youtube.com/watch?v=n97JRDab9qY&amp;t=6s", "Go to time")</f>
        <v/>
      </c>
    </row>
    <row r="536">
      <c r="A536">
        <f>HYPERLINK("https://www.youtube.com/watch?v=uZlFSz7Zq8U", "Video")</f>
        <v/>
      </c>
      <c r="B536" t="inlineStr">
        <is>
          <t>5:19</t>
        </is>
      </c>
      <c r="C536" t="inlineStr">
        <is>
          <t>throw trash out of the car it just comes</t>
        </is>
      </c>
      <c r="D536">
        <f>HYPERLINK("https://www.youtube.com/watch?v=uZlFSz7Zq8U&amp;t=319s", "Go to time")</f>
        <v/>
      </c>
    </row>
    <row r="537">
      <c r="A537">
        <f>HYPERLINK("https://www.youtube.com/watch?v=ZUIP5_0wGpc", "Video")</f>
        <v/>
      </c>
      <c r="B537" t="inlineStr">
        <is>
          <t>0:31</t>
        </is>
      </c>
      <c r="C537" t="inlineStr">
        <is>
          <t>like have the cab crash or something I</t>
        </is>
      </c>
      <c r="D537">
        <f>HYPERLINK("https://www.youtube.com/watch?v=ZUIP5_0wGpc&amp;t=31s", "Go to time")</f>
        <v/>
      </c>
    </row>
    <row r="538">
      <c r="A538">
        <f>HYPERLINK("https://www.youtube.com/watch?v=MElsTK46TSI", "Video")</f>
        <v/>
      </c>
      <c r="B538" t="inlineStr">
        <is>
          <t>21:46</t>
        </is>
      </c>
      <c r="C538" t="inlineStr">
        <is>
          <t>trash I really wanted to take Kathy to</t>
        </is>
      </c>
      <c r="D538">
        <f>HYPERLINK("https://www.youtube.com/watch?v=MElsTK46TSI&amp;t=1306s", "Go to time")</f>
        <v/>
      </c>
    </row>
    <row r="539">
      <c r="A539">
        <f>HYPERLINK("https://www.youtube.com/watch?v=N0N_p05lo1c", "Video")</f>
        <v/>
      </c>
      <c r="B539" t="inlineStr">
        <is>
          <t>33:31</t>
        </is>
      </c>
      <c r="C539" t="inlineStr">
        <is>
          <t>trash I didn't take a pregnancy test and</t>
        </is>
      </c>
      <c r="D539">
        <f>HYPERLINK("https://www.youtube.com/watch?v=N0N_p05lo1c&amp;t=2011s", "Go to time")</f>
        <v/>
      </c>
    </row>
    <row r="540">
      <c r="A540">
        <f>HYPERLINK("https://www.youtube.com/watch?v=zsDK94sZpXM", "Video")</f>
        <v/>
      </c>
      <c r="B540" t="inlineStr">
        <is>
          <t>46:24</t>
        </is>
      </c>
      <c r="C540" t="inlineStr">
        <is>
          <t>trash shoot mhm that's not mine yes it</t>
        </is>
      </c>
      <c r="D540">
        <f>HYPERLINK("https://www.youtube.com/watch?v=zsDK94sZpXM&amp;t=2784s", "Go to time")</f>
        <v/>
      </c>
    </row>
    <row r="541">
      <c r="A541">
        <f>HYPERLINK("https://www.youtube.com/watch?v=zsDK94sZpXM", "Video")</f>
        <v/>
      </c>
      <c r="B541" t="inlineStr">
        <is>
          <t>46:28</t>
        </is>
      </c>
      <c r="C541" t="inlineStr">
        <is>
          <t>to dump a fire alarm in the trash shoot</t>
        </is>
      </c>
      <c r="D541">
        <f>HYPERLINK("https://www.youtube.com/watch?v=zsDK94sZpXM&amp;t=2788s", "Go to time")</f>
        <v/>
      </c>
    </row>
    <row r="542">
      <c r="A542">
        <f>HYPERLINK("https://www.youtube.com/watch?v=RJi2a1vh8aU", "Video")</f>
        <v/>
      </c>
      <c r="B542" t="inlineStr">
        <is>
          <t>11:21</t>
        </is>
      </c>
      <c r="C542" t="inlineStr">
        <is>
          <t>again okay she's taking the trash out so</t>
        </is>
      </c>
      <c r="D542">
        <f>HYPERLINK("https://www.youtube.com/watch?v=RJi2a1vh8aU&amp;t=681s", "Go to time")</f>
        <v/>
      </c>
    </row>
    <row r="543">
      <c r="A543">
        <f>HYPERLINK("https://www.youtube.com/watch?v=fvol_PhlegU", "Video")</f>
        <v/>
      </c>
      <c r="B543" t="inlineStr">
        <is>
          <t>45:04</t>
        </is>
      </c>
      <c r="C543" t="inlineStr">
        <is>
          <t>guys the trash talk is embarrassing so</t>
        </is>
      </c>
      <c r="D543">
        <f>HYPERLINK("https://www.youtube.com/watch?v=fvol_PhlegU&amp;t=2704s", "Go to time")</f>
        <v/>
      </c>
    </row>
    <row r="544">
      <c r="A544">
        <f>HYPERLINK("https://www.youtube.com/watch?v=riGDrxLPqJU", "Video")</f>
        <v/>
      </c>
      <c r="B544" t="inlineStr">
        <is>
          <t>0:14</t>
        </is>
      </c>
      <c r="C544" t="inlineStr">
        <is>
          <t>trash I really wanted to take Kathy to</t>
        </is>
      </c>
      <c r="D544">
        <f>HYPERLINK("https://www.youtube.com/watch?v=riGDrxLPqJU&amp;t=14s", "Go to time")</f>
        <v/>
      </c>
    </row>
    <row r="545">
      <c r="A545">
        <f>HYPERLINK("https://www.youtube.com/watch?v=UYrwmTpmz60", "Video")</f>
        <v/>
      </c>
      <c r="B545" t="inlineStr">
        <is>
          <t>6:26</t>
        </is>
      </c>
      <c r="C545" t="inlineStr">
        <is>
          <t>trash shoot mhm that's not mine yes it</t>
        </is>
      </c>
      <c r="D545">
        <f>HYPERLINK("https://www.youtube.com/watch?v=UYrwmTpmz60&amp;t=386s", "Go to time")</f>
        <v/>
      </c>
    </row>
    <row r="546">
      <c r="A546">
        <f>HYPERLINK("https://www.youtube.com/watch?v=UYrwmTpmz60", "Video")</f>
        <v/>
      </c>
      <c r="B546" t="inlineStr">
        <is>
          <t>6:31</t>
        </is>
      </c>
      <c r="C546" t="inlineStr">
        <is>
          <t>want to dump a fire alarm in the trash</t>
        </is>
      </c>
      <c r="D546">
        <f>HYPERLINK("https://www.youtube.com/watch?v=UYrwmTpmz60&amp;t=391s", "Go to time")</f>
        <v/>
      </c>
    </row>
    <row r="547">
      <c r="A547">
        <f>HYPERLINK("https://www.youtube.com/watch?v=o739b8h6wjY", "Video")</f>
        <v/>
      </c>
      <c r="B547" t="inlineStr">
        <is>
          <t>0:51</t>
        </is>
      </c>
      <c r="C547" t="inlineStr">
        <is>
          <t>trash well I uh thought you liked doing</t>
        </is>
      </c>
      <c r="D547">
        <f>HYPERLINK("https://www.youtube.com/watch?v=o739b8h6wjY&amp;t=51s", "Go to time")</f>
        <v/>
      </c>
    </row>
    <row r="548">
      <c r="A548">
        <f>HYPERLINK("https://www.youtube.com/watch?v=EQZ9wtYMfyM", "Video")</f>
        <v/>
      </c>
      <c r="B548" t="inlineStr">
        <is>
          <t>15:34</t>
        </is>
      </c>
      <c r="C548" t="inlineStr">
        <is>
          <t>found your fire alarm in the trash shoot</t>
        </is>
      </c>
      <c r="D548">
        <f>HYPERLINK("https://www.youtube.com/watch?v=EQZ9wtYMfyM&amp;t=934s", "Go to time")</f>
        <v/>
      </c>
    </row>
    <row r="549">
      <c r="A549">
        <f>HYPERLINK("https://www.youtube.com/watch?v=EQZ9wtYMfyM", "Video")</f>
        <v/>
      </c>
      <c r="B549" t="inlineStr">
        <is>
          <t>15:40</t>
        </is>
      </c>
      <c r="C549" t="inlineStr">
        <is>
          <t>fire alarm in the trash shoot don't</t>
        </is>
      </c>
      <c r="D549">
        <f>HYPERLINK("https://www.youtube.com/watch?v=EQZ9wtYMfyM&amp;t=940s", "Go to time")</f>
        <v/>
      </c>
    </row>
    <row r="550">
      <c r="A550">
        <f>HYPERLINK("https://www.youtube.com/watch?v=76tlr1ugLUs", "Video")</f>
        <v/>
      </c>
      <c r="B550" t="inlineStr">
        <is>
          <t>4:34</t>
        </is>
      </c>
      <c r="C550" t="inlineStr">
        <is>
          <t>again okay she's taking the trash out so</t>
        </is>
      </c>
      <c r="D550">
        <f>HYPERLINK("https://www.youtube.com/watch?v=76tlr1ugLUs&amp;t=274s", "Go to time")</f>
        <v/>
      </c>
    </row>
    <row r="551">
      <c r="A551">
        <f>HYPERLINK("https://www.youtube.com/watch?v=IGUClTzW0t8", "Video")</f>
        <v/>
      </c>
      <c r="B551" t="inlineStr">
        <is>
          <t>3:21</t>
        </is>
      </c>
      <c r="C551" t="inlineStr">
        <is>
          <t>trash I really wanted to take Kathy to</t>
        </is>
      </c>
      <c r="D551">
        <f>HYPERLINK("https://www.youtube.com/watch?v=IGUClTzW0t8&amp;t=201s", "Go to time")</f>
        <v/>
      </c>
    </row>
    <row r="552">
      <c r="A552">
        <f>HYPERLINK("https://www.youtube.com/watch?v=IGUClTzW0t8", "Video")</f>
        <v/>
      </c>
      <c r="B552" t="inlineStr">
        <is>
          <t>7:55</t>
        </is>
      </c>
      <c r="C552" t="inlineStr">
        <is>
          <t>again okay she's taking the trash out so</t>
        </is>
      </c>
      <c r="D552">
        <f>HYPERLINK("https://www.youtube.com/watch?v=IGUClTzW0t8&amp;t=475s", "Go to time")</f>
        <v/>
      </c>
    </row>
    <row r="553">
      <c r="A553">
        <f>HYPERLINK("https://www.youtube.com/watch?v=xD74SAg76Nw", "Video")</f>
        <v/>
      </c>
      <c r="B553" t="inlineStr">
        <is>
          <t>4:15</t>
        </is>
      </c>
      <c r="C553" t="inlineStr">
        <is>
          <t>the trash I didn't take a pregnancy test</t>
        </is>
      </c>
      <c r="D553">
        <f>HYPERLINK("https://www.youtube.com/watch?v=xD74SAg76Nw&amp;t=255s", "Go to time")</f>
        <v/>
      </c>
    </row>
    <row r="554">
      <c r="A554">
        <f>HYPERLINK("https://www.youtube.com/watch?v=YKbizAipups", "Video")</f>
        <v/>
      </c>
      <c r="B554" t="inlineStr">
        <is>
          <t>29:38</t>
        </is>
      </c>
      <c r="C554" t="inlineStr">
        <is>
          <t>trash so so what I'm saying is</t>
        </is>
      </c>
      <c r="D554">
        <f>HYPERLINK("https://www.youtube.com/watch?v=YKbizAipups&amp;t=1778s", "Go to time")</f>
        <v/>
      </c>
    </row>
    <row r="555">
      <c r="A555">
        <f>HYPERLINK("https://www.youtube.com/watch?v=-SPzv5UVgwc", "Video")</f>
        <v/>
      </c>
      <c r="B555" t="inlineStr">
        <is>
          <t>23:39</t>
        </is>
      </c>
      <c r="C555" t="inlineStr">
        <is>
          <t>guys the trash talk is</t>
        </is>
      </c>
      <c r="D555">
        <f>HYPERLINK("https://www.youtube.com/watch?v=-SPzv5UVgwc&amp;t=1419s", "Go to time")</f>
        <v/>
      </c>
    </row>
    <row r="556">
      <c r="A556">
        <f>HYPERLINK("https://www.youtube.com/watch?v=-SPzv5UVgwc", "Video")</f>
        <v/>
      </c>
      <c r="B556" t="inlineStr">
        <is>
          <t>33:29</t>
        </is>
      </c>
      <c r="C556" t="inlineStr">
        <is>
          <t>again okay she's taking the trash out so</t>
        </is>
      </c>
      <c r="D556">
        <f>HYPERLINK("https://www.youtube.com/watch?v=-SPzv5UVgwc&amp;t=2009s", "Go to time")</f>
        <v/>
      </c>
    </row>
    <row r="557">
      <c r="A557">
        <f>HYPERLINK("https://www.youtube.com/watch?v=GxqYnWVm4Yc", "Video")</f>
        <v/>
      </c>
      <c r="B557" t="inlineStr">
        <is>
          <t>19:32</t>
        </is>
      </c>
      <c r="C557" t="inlineStr">
        <is>
          <t>the trash shoot mhm that's not mine yes</t>
        </is>
      </c>
      <c r="D557">
        <f>HYPERLINK("https://www.youtube.com/watch?v=GxqYnWVm4Yc&amp;t=1172s", "Go to time")</f>
        <v/>
      </c>
    </row>
    <row r="558">
      <c r="A558">
        <f>HYPERLINK("https://www.youtube.com/watch?v=GxqYnWVm4Yc", "Video")</f>
        <v/>
      </c>
      <c r="B558" t="inlineStr">
        <is>
          <t>19:36</t>
        </is>
      </c>
      <c r="C558" t="inlineStr">
        <is>
          <t>want to dump a fire alarm in the trash</t>
        </is>
      </c>
      <c r="D558">
        <f>HYPERLINK("https://www.youtube.com/watch?v=GxqYnWVm4Yc&amp;t=1176s", "Go to time")</f>
        <v/>
      </c>
    </row>
    <row r="559">
      <c r="A559">
        <f>HYPERLINK("https://www.youtube.com/watch?v=GxqYnWVm4Yc", "Video")</f>
        <v/>
      </c>
      <c r="B559" t="inlineStr">
        <is>
          <t>34:15</t>
        </is>
      </c>
      <c r="C559" t="inlineStr">
        <is>
          <t>again okay she's taking the trash out so</t>
        </is>
      </c>
      <c r="D559">
        <f>HYPERLINK("https://www.youtube.com/watch?v=GxqYnWVm4Yc&amp;t=2055s", "Go to time")</f>
        <v/>
      </c>
    </row>
    <row r="560">
      <c r="A560">
        <f>HYPERLINK("https://www.youtube.com/watch?v=x_lY7FiT4tA", "Video")</f>
        <v/>
      </c>
      <c r="B560" t="inlineStr">
        <is>
          <t>0:54</t>
        </is>
      </c>
      <c r="C560" t="inlineStr">
        <is>
          <t>guys the trash talk is</t>
        </is>
      </c>
      <c r="D560">
        <f>HYPERLINK("https://www.youtube.com/watch?v=x_lY7FiT4tA&amp;t=54s", "Go to time")</f>
        <v/>
      </c>
    </row>
    <row r="561">
      <c r="A561">
        <f>HYPERLINK("https://www.youtube.com/watch?v=PATVExAK0Hk", "Video")</f>
        <v/>
      </c>
      <c r="B561" t="inlineStr">
        <is>
          <t>0:17</t>
        </is>
      </c>
      <c r="C561" t="inlineStr">
        <is>
          <t>have you ever taken out the trash</t>
        </is>
      </c>
      <c r="D561">
        <f>HYPERLINK("https://www.youtube.com/watch?v=PATVExAK0Hk&amp;t=17s", "Go to time")</f>
        <v/>
      </c>
    </row>
    <row r="562">
      <c r="A562">
        <f>HYPERLINK("https://www.youtube.com/watch?v=zI1w05Uzi5s", "Video")</f>
        <v/>
      </c>
      <c r="B562" t="inlineStr">
        <is>
          <t>11:36</t>
        </is>
      </c>
      <c r="C562" t="inlineStr">
        <is>
          <t>you found your fire alarm in the trash</t>
        </is>
      </c>
      <c r="D562">
        <f>HYPERLINK("https://www.youtube.com/watch?v=zI1w05Uzi5s&amp;t=696s", "Go to time")</f>
        <v/>
      </c>
    </row>
    <row r="563">
      <c r="A563">
        <f>HYPERLINK("https://www.youtube.com/watch?v=zI1w05Uzi5s", "Video")</f>
        <v/>
      </c>
      <c r="B563" t="inlineStr">
        <is>
          <t>11:42</t>
        </is>
      </c>
      <c r="C563" t="inlineStr">
        <is>
          <t>dump a fire alarm in the trash shoot</t>
        </is>
      </c>
      <c r="D563">
        <f>HYPERLINK("https://www.youtube.com/watch?v=zI1w05Uzi5s&amp;t=702s", "Go to time")</f>
        <v/>
      </c>
    </row>
    <row r="564">
      <c r="A564">
        <f>HYPERLINK("https://www.youtube.com/watch?v=X5oCPvGe-4M", "Video")</f>
        <v/>
      </c>
      <c r="B564" t="inlineStr">
        <is>
          <t>12:20</t>
        </is>
      </c>
      <c r="C564" t="inlineStr">
        <is>
          <t>trashier all right the first thing you</t>
        </is>
      </c>
      <c r="D564">
        <f>HYPERLINK("https://www.youtube.com/watch?v=X5oCPvGe-4M&amp;t=740s", "Go to time")</f>
        <v/>
      </c>
    </row>
    <row r="565">
      <c r="A565">
        <f>HYPERLINK("https://www.youtube.com/watch?v=EB6WQs0_QwE", "Video")</f>
        <v/>
      </c>
      <c r="B565" t="inlineStr">
        <is>
          <t>0:22</t>
        </is>
      </c>
      <c r="C565" t="inlineStr">
        <is>
          <t>trash shoot mhm that's not mine yes it</t>
        </is>
      </c>
      <c r="D565">
        <f>HYPERLINK("https://www.youtube.com/watch?v=EB6WQs0_QwE&amp;t=22s", "Go to time")</f>
        <v/>
      </c>
    </row>
    <row r="566">
      <c r="A566">
        <f>HYPERLINK("https://www.youtube.com/watch?v=EB6WQs0_QwE", "Video")</f>
        <v/>
      </c>
      <c r="B566" t="inlineStr">
        <is>
          <t>0:26</t>
        </is>
      </c>
      <c r="C566" t="inlineStr">
        <is>
          <t>want to dump a fire alarm in the trash</t>
        </is>
      </c>
      <c r="D566">
        <f>HYPERLINK("https://www.youtube.com/watch?v=EB6WQs0_QwE&amp;t=26s", "Go to time")</f>
        <v/>
      </c>
    </row>
    <row r="567">
      <c r="A567">
        <f>HYPERLINK("https://www.youtube.com/watch?v=AE8wZmNHNDU", "Video")</f>
        <v/>
      </c>
      <c r="B567" t="inlineStr">
        <is>
          <t>9:06</t>
        </is>
      </c>
      <c r="C567" t="inlineStr">
        <is>
          <t>like have the cab crash or something I</t>
        </is>
      </c>
      <c r="D567">
        <f>HYPERLINK("https://www.youtube.com/watch?v=AE8wZmNHNDU&amp;t=546s", "Go to time")</f>
        <v/>
      </c>
    </row>
    <row r="568">
      <c r="A568">
        <f>HYPERLINK("https://www.youtube.com/watch?v=7XQZFIFyO4s", "Video")</f>
        <v/>
      </c>
      <c r="B568" t="inlineStr">
        <is>
          <t>24:07</t>
        </is>
      </c>
      <c r="C568" t="inlineStr">
        <is>
          <t>guys the trash talk is</t>
        </is>
      </c>
      <c r="D568">
        <f>HYPERLINK("https://www.youtube.com/watch?v=7XQZFIFyO4s&amp;t=1447s", "Go to time")</f>
        <v/>
      </c>
    </row>
    <row r="569">
      <c r="A569">
        <f>HYPERLINK("https://www.youtube.com/watch?v=eC-OF6C3T28", "Video")</f>
        <v/>
      </c>
      <c r="B569" t="inlineStr">
        <is>
          <t>17:13</t>
        </is>
      </c>
      <c r="C569" t="inlineStr">
        <is>
          <t>again okay she's taking the trash out so</t>
        </is>
      </c>
      <c r="D569">
        <f>HYPERLINK("https://www.youtube.com/watch?v=eC-OF6C3T28&amp;t=1033s", "Go to time")</f>
        <v/>
      </c>
    </row>
    <row r="570">
      <c r="A570">
        <f>HYPERLINK("https://www.youtube.com/watch?v=1EWNWe_SMYI", "Video")</f>
        <v/>
      </c>
      <c r="B570" t="inlineStr">
        <is>
          <t>13:14</t>
        </is>
      </c>
      <c r="C570" t="inlineStr">
        <is>
          <t>with the rash came in after me</t>
        </is>
      </c>
      <c r="D570">
        <f>HYPERLINK("https://www.youtube.com/watch?v=1EWNWe_SMYI&amp;t=794s", "Go to time")</f>
        <v/>
      </c>
    </row>
    <row r="571">
      <c r="A571">
        <f>HYPERLINK("https://www.youtube.com/watch?v=1EWNWe_SMYI", "Video")</f>
        <v/>
      </c>
      <c r="B571" t="inlineStr">
        <is>
          <t>34:31</t>
        </is>
      </c>
      <c r="C571" t="inlineStr">
        <is>
          <t>the trash talk is embarrassing</t>
        </is>
      </c>
      <c r="D571">
        <f>HYPERLINK("https://www.youtube.com/watch?v=1EWNWe_SMYI&amp;t=2071s", "Go to time")</f>
        <v/>
      </c>
    </row>
    <row r="572">
      <c r="A572">
        <f>HYPERLINK("https://www.youtube.com/watch?v=EpV9NGD6ayg", "Video")</f>
        <v/>
      </c>
      <c r="B572" t="inlineStr">
        <is>
          <t>5:55</t>
        </is>
      </c>
      <c r="C572" t="inlineStr">
        <is>
          <t>again okay she's taking the trash out so</t>
        </is>
      </c>
      <c r="D572">
        <f>HYPERLINK("https://www.youtube.com/watch?v=EpV9NGD6ayg&amp;t=355s", "Go to time")</f>
        <v/>
      </c>
    </row>
    <row r="573">
      <c r="A573">
        <f>HYPERLINK("https://www.youtube.com/watch?v=hm8EX_PpQN0", "Video")</f>
        <v/>
      </c>
      <c r="B573" t="inlineStr">
        <is>
          <t>10:44</t>
        </is>
      </c>
      <c r="C573" t="inlineStr">
        <is>
          <t>been so great at it If thrashing's a</t>
        </is>
      </c>
      <c r="D573">
        <f>HYPERLINK("https://www.youtube.com/watch?v=hm8EX_PpQN0&amp;t=644s", "Go to time")</f>
        <v/>
      </c>
    </row>
    <row r="574">
      <c r="A574">
        <f>HYPERLINK("https://www.youtube.com/watch?v=hm8EX_PpQN0", "Video")</f>
        <v/>
      </c>
      <c r="B574" t="inlineStr">
        <is>
          <t>10:48</t>
        </is>
      </c>
      <c r="C574" t="inlineStr">
        <is>
          <t>to live in a world where I can't thrash</t>
        </is>
      </c>
      <c r="D574">
        <f>HYPERLINK("https://www.youtube.com/watch?v=hm8EX_PpQN0&amp;t=648s", "Go to time")</f>
        <v/>
      </c>
    </row>
    <row r="575">
      <c r="A575">
        <f>HYPERLINK("https://www.youtube.com/watch?v=USP05bEL6iU", "Video")</f>
        <v/>
      </c>
      <c r="B575" t="inlineStr">
        <is>
          <t>10:05</t>
        </is>
      </c>
      <c r="C575" t="inlineStr">
        <is>
          <t>trash so so what I'm saying is</t>
        </is>
      </c>
      <c r="D575">
        <f>HYPERLINK("https://www.youtube.com/watch?v=USP05bEL6iU&amp;t=605s", "Go to time")</f>
        <v/>
      </c>
    </row>
    <row r="576">
      <c r="A576">
        <f>HYPERLINK("https://www.youtube.com/watch?v=g7iAe94z438", "Video")</f>
        <v/>
      </c>
      <c r="B576" t="inlineStr">
        <is>
          <t>17:18</t>
        </is>
      </c>
      <c r="C576" t="inlineStr">
        <is>
          <t>trashy oh well good luck finding them</t>
        </is>
      </c>
      <c r="D576">
        <f>HYPERLINK("https://www.youtube.com/watch?v=g7iAe94z438&amp;t=1038s", "Go to time")</f>
        <v/>
      </c>
    </row>
    <row r="577">
      <c r="A577">
        <f>HYPERLINK("https://www.youtube.com/watch?v=g7iAe94z438", "Video")</f>
        <v/>
      </c>
      <c r="B577" t="inlineStr">
        <is>
          <t>20:21</t>
        </is>
      </c>
      <c r="C577" t="inlineStr">
        <is>
          <t>the trash in a bag but you use my body</t>
        </is>
      </c>
      <c r="D577">
        <f>HYPERLINK("https://www.youtube.com/watch?v=g7iAe94z438&amp;t=1221s", "Go to time")</f>
        <v/>
      </c>
    </row>
    <row r="578">
      <c r="A578">
        <f>HYPERLINK("https://www.youtube.com/watch?v=SKciQv9RgZo", "Video")</f>
        <v/>
      </c>
      <c r="B578" t="inlineStr">
        <is>
          <t>8:13</t>
        </is>
      </c>
      <c r="C578" t="inlineStr">
        <is>
          <t>guys the trash talk is</t>
        </is>
      </c>
      <c r="D578">
        <f>HYPERLINK("https://www.youtube.com/watch?v=SKciQv9RgZo&amp;t=493s", "Go to time")</f>
        <v/>
      </c>
    </row>
    <row r="579">
      <c r="A579">
        <f>HYPERLINK("https://www.youtube.com/watch?v=BAdn-jFSDkE", "Video")</f>
        <v/>
      </c>
      <c r="B579" t="inlineStr">
        <is>
          <t>5:21</t>
        </is>
      </c>
      <c r="C579" t="inlineStr">
        <is>
          <t>then the price of these things
is going to come crashing down.</t>
        </is>
      </c>
      <c r="D579">
        <f>HYPERLINK("https://www.youtube.com/watch?v=BAdn-jFSDkE&amp;t=321s", "Go to time")</f>
        <v/>
      </c>
    </row>
    <row r="580">
      <c r="A580">
        <f>HYPERLINK("https://www.youtube.com/watch?v=j2lJiOp9yMI", "Video")</f>
        <v/>
      </c>
      <c r="B580" t="inlineStr">
        <is>
          <t>8:19</t>
        </is>
      </c>
      <c r="C580" t="inlineStr">
        <is>
          <t>a rash National decision to just ignore</t>
        </is>
      </c>
      <c r="D580">
        <f>HYPERLINK("https://www.youtube.com/watch?v=j2lJiOp9yMI&amp;t=499s", "Go to time")</f>
        <v/>
      </c>
    </row>
    <row r="581">
      <c r="A581">
        <f>HYPERLINK("https://www.youtube.com/watch?v=sYdaa02CS5E", "Video")</f>
        <v/>
      </c>
      <c r="B581" t="inlineStr">
        <is>
          <t>2:07</t>
        </is>
      </c>
      <c r="C581" t="inlineStr">
        <is>
          <t>[WAVES CRASHING]</t>
        </is>
      </c>
      <c r="D581">
        <f>HYPERLINK("https://www.youtube.com/watch?v=sYdaa02CS5E&amp;t=127s", "Go to time")</f>
        <v/>
      </c>
    </row>
    <row r="582">
      <c r="A582">
        <f>HYPERLINK("https://www.youtube.com/watch?v=n_-S8paMO2I", "Video")</f>
        <v/>
      </c>
      <c r="B582" t="inlineStr">
        <is>
          <t>14:43</t>
        </is>
      </c>
      <c r="C582" t="inlineStr">
        <is>
          <t>of it all ending, of it
all coming crashing down.</t>
        </is>
      </c>
      <c r="D582">
        <f>HYPERLINK("https://www.youtube.com/watch?v=n_-S8paMO2I&amp;t=883s", "Go to time")</f>
        <v/>
      </c>
    </row>
    <row r="583">
      <c r="A583">
        <f>HYPERLINK("https://www.youtube.com/watch?v=Cz3dV0TTSQc", "Video")</f>
        <v/>
      </c>
      <c r="B583" t="inlineStr">
        <is>
          <t>43:46</t>
        </is>
      </c>
      <c r="C583" t="inlineStr">
        <is>
          <t>and not get dizzy and not crash.</t>
        </is>
      </c>
      <c r="D583">
        <f>HYPERLINK("https://www.youtube.com/watch?v=Cz3dV0TTSQc&amp;t=2626s", "Go to time")</f>
        <v/>
      </c>
    </row>
    <row r="584">
      <c r="A584">
        <f>HYPERLINK("https://www.youtube.com/watch?v=QMu5xiEHlRs", "Video")</f>
        <v/>
      </c>
      <c r="B584" t="inlineStr">
        <is>
          <t>28:24</t>
        </is>
      </c>
      <c r="C584" t="inlineStr">
        <is>
          <t>crash</t>
        </is>
      </c>
      <c r="D584">
        <f>HYPERLINK("https://www.youtube.com/watch?v=QMu5xiEHlRs&amp;t=1704s", "Go to time")</f>
        <v/>
      </c>
    </row>
    <row r="585">
      <c r="A585">
        <f>HYPERLINK("https://www.youtube.com/watch?v=wjy_GCrZTnQ", "Video")</f>
        <v/>
      </c>
      <c r="B585" t="inlineStr">
        <is>
          <t>6:42</t>
        </is>
      </c>
      <c r="C585" t="inlineStr">
        <is>
          <t>crashed into another one even if it's</t>
        </is>
      </c>
      <c r="D585">
        <f>HYPERLINK("https://www.youtube.com/watch?v=wjy_GCrZTnQ&amp;t=402s", "Go to time")</f>
        <v/>
      </c>
    </row>
    <row r="586">
      <c r="A586">
        <f>HYPERLINK("https://www.youtube.com/watch?v=X_F3xdIMKxs", "Video")</f>
        <v/>
      </c>
      <c r="B586" t="inlineStr">
        <is>
          <t>5:06</t>
        </is>
      </c>
      <c r="C586" t="inlineStr">
        <is>
          <t>for the company to create a
world with zero crashes, zero</t>
        </is>
      </c>
      <c r="D586">
        <f>HYPERLINK("https://www.youtube.com/watch?v=X_F3xdIMKxs&amp;t=306s", "Go to time")</f>
        <v/>
      </c>
    </row>
    <row r="587">
      <c r="A587">
        <f>HYPERLINK("https://www.youtube.com/watch?v=X_F3xdIMKxs", "Video")</f>
        <v/>
      </c>
      <c r="B587" t="inlineStr">
        <is>
          <t>5:48</t>
        </is>
      </c>
      <c r="C587" t="inlineStr">
        <is>
          <t>crashes, zero emissions, zero
congestion is our vision.</t>
        </is>
      </c>
      <c r="D587">
        <f>HYPERLINK("https://www.youtube.com/watch?v=X_F3xdIMKxs&amp;t=348s", "Go to time")</f>
        <v/>
      </c>
    </row>
    <row r="588">
      <c r="A588">
        <f>HYPERLINK("https://www.youtube.com/watch?v=X_F3xdIMKxs", "Video")</f>
        <v/>
      </c>
      <c r="B588" t="inlineStr">
        <is>
          <t>6:20</t>
        </is>
      </c>
      <c r="C588" t="inlineStr">
        <is>
          <t>our vision of zero crashes, zero
emissions, and zero congestion.</t>
        </is>
      </c>
      <c r="D588">
        <f>HYPERLINK("https://www.youtube.com/watch?v=X_F3xdIMKxs&amp;t=380s", "Go to time")</f>
        <v/>
      </c>
    </row>
    <row r="589">
      <c r="A589">
        <f>HYPERLINK("https://www.youtube.com/watch?v=X_F3xdIMKxs", "Video")</f>
        <v/>
      </c>
      <c r="B589" t="inlineStr">
        <is>
          <t>14:09</t>
        </is>
      </c>
      <c r="C589" t="inlineStr">
        <is>
          <t>And when we look at and
analyze crash data, especially</t>
        </is>
      </c>
      <c r="D589">
        <f>HYPERLINK("https://www.youtube.com/watch?v=X_F3xdIMKxs&amp;t=849s", "Go to time")</f>
        <v/>
      </c>
    </row>
    <row r="590">
      <c r="A590">
        <f>HYPERLINK("https://www.youtube.com/watch?v=X_F3xdIMKxs", "Video")</f>
        <v/>
      </c>
      <c r="B590" t="inlineStr">
        <is>
          <t>15:06</t>
        </is>
      </c>
      <c r="C590" t="inlineStr">
        <is>
          <t>So we think autonomous is very
important to our zero crashes.</t>
        </is>
      </c>
      <c r="D590">
        <f>HYPERLINK("https://www.youtube.com/watch?v=X_F3xdIMKxs&amp;t=906s", "Go to time")</f>
        <v/>
      </c>
    </row>
    <row r="591">
      <c r="A591">
        <f>HYPERLINK("https://www.youtube.com/watch?v=Bnrf-al2ZVU", "Video")</f>
        <v/>
      </c>
      <c r="B591" t="inlineStr">
        <is>
          <t>2:36</t>
        </is>
      </c>
      <c r="C591" t="inlineStr">
        <is>
          <t>has crashed outside Addis
Ababa Airport in Ethiopia</t>
        </is>
      </c>
      <c r="D591">
        <f>HYPERLINK("https://www.youtube.com/watch?v=Bnrf-al2ZVU&amp;t=156s", "Go to time")</f>
        <v/>
      </c>
    </row>
    <row r="592">
      <c r="A592">
        <f>HYPERLINK("https://www.youtube.com/watch?v=Bnrf-al2ZVU", "Video")</f>
        <v/>
      </c>
      <c r="B592" t="inlineStr">
        <is>
          <t>3:12</t>
        </is>
      </c>
      <c r="C592" t="inlineStr">
        <is>
          <t>felt about these two planes
crashing from the air</t>
        </is>
      </c>
      <c r="D592">
        <f>HYPERLINK("https://www.youtube.com/watch?v=Bnrf-al2ZVU&amp;t=192s", "Go to time")</f>
        <v/>
      </c>
    </row>
    <row r="593">
      <c r="A593">
        <f>HYPERLINK("https://www.youtube.com/watch?v=Bnrf-al2ZVU", "Video")</f>
        <v/>
      </c>
      <c r="B593" t="inlineStr">
        <is>
          <t>4:49</t>
        </is>
      </c>
      <c r="C593" t="inlineStr">
        <is>
          <t>because the families of the
victims of these crashes</t>
        </is>
      </c>
      <c r="D593">
        <f>HYPERLINK("https://www.youtube.com/watch?v=Bnrf-al2ZVU&amp;t=289s", "Go to time")</f>
        <v/>
      </c>
    </row>
    <row r="594">
      <c r="A594">
        <f>HYPERLINK("https://www.youtube.com/watch?v=Bnrf-al2ZVU", "Video")</f>
        <v/>
      </c>
      <c r="B594" t="inlineStr">
        <is>
          <t>5:22</t>
        </is>
      </c>
      <c r="C594" t="inlineStr">
        <is>
          <t>that crashed in 2018, and
that was the first 737</t>
        </is>
      </c>
      <c r="D594">
        <f>HYPERLINK("https://www.youtube.com/watch?v=Bnrf-al2ZVU&amp;t=322s", "Go to time")</f>
        <v/>
      </c>
    </row>
    <row r="595">
      <c r="A595">
        <f>HYPERLINK("https://www.youtube.com/watch?v=Bnrf-al2ZVU", "Video")</f>
        <v/>
      </c>
      <c r="B595" t="inlineStr">
        <is>
          <t>13:21</t>
        </is>
      </c>
      <c r="C595" t="inlineStr">
        <is>
          <t>You do that, you're going
to have a fatal crash, which</t>
        </is>
      </c>
      <c r="D595">
        <f>HYPERLINK("https://www.youtube.com/watch?v=Bnrf-al2ZVU&amp;t=801s", "Go to time")</f>
        <v/>
      </c>
    </row>
    <row r="596">
      <c r="A596">
        <f>HYPERLINK("https://www.youtube.com/watch?v=Bnrf-al2ZVU", "Video")</f>
        <v/>
      </c>
      <c r="B596" t="inlineStr">
        <is>
          <t>14:17</t>
        </is>
      </c>
      <c r="C596" t="inlineStr">
        <is>
          <t>exactly what happened
in these two crashes.</t>
        </is>
      </c>
      <c r="D596">
        <f>HYPERLINK("https://www.youtube.com/watch?v=Bnrf-al2ZVU&amp;t=857s", "Go to time")</f>
        <v/>
      </c>
    </row>
    <row r="597">
      <c r="A597">
        <f>HYPERLINK("https://www.youtube.com/watch?v=Bnrf-al2ZVU", "Video")</f>
        <v/>
      </c>
      <c r="B597" t="inlineStr">
        <is>
          <t>16:05</t>
        </is>
      </c>
      <c r="C597" t="inlineStr">
        <is>
          <t>It could have been done after
the first Lion Air crash.</t>
        </is>
      </c>
      <c r="D597">
        <f>HYPERLINK("https://www.youtube.com/watch?v=Bnrf-al2ZVU&amp;t=965s", "Go to time")</f>
        <v/>
      </c>
    </row>
    <row r="598">
      <c r="A598">
        <f>HYPERLINK("https://www.youtube.com/watch?v=Bnrf-al2ZVU", "Video")</f>
        <v/>
      </c>
      <c r="B598" t="inlineStr">
        <is>
          <t>16:10</t>
        </is>
      </c>
      <c r="C598" t="inlineStr">
        <is>
          <t>When you have that first
crash, that's a good place</t>
        </is>
      </c>
      <c r="D598">
        <f>HYPERLINK("https://www.youtube.com/watch?v=Bnrf-al2ZVU&amp;t=970s", "Go to time")</f>
        <v/>
      </c>
    </row>
    <row r="599">
      <c r="A599">
        <f>HYPERLINK("https://www.youtube.com/watch?v=MizKfYe-oko", "Video")</f>
        <v/>
      </c>
      <c r="B599" t="inlineStr">
        <is>
          <t>9:52</t>
        </is>
      </c>
      <c r="C599" t="inlineStr">
        <is>
          <t>And they never lose their sense
that it was a rash decision.</t>
        </is>
      </c>
      <c r="D599">
        <f>HYPERLINK("https://www.youtube.com/watch?v=MizKfYe-oko&amp;t=592s", "Go to time")</f>
        <v/>
      </c>
    </row>
    <row r="600">
      <c r="A600">
        <f>HYPERLINK("https://www.youtube.com/watch?v=5LQQthGf8g8", "Video")</f>
        <v/>
      </c>
      <c r="B600" t="inlineStr">
        <is>
          <t>14:41</t>
        </is>
      </c>
      <c r="C600" t="inlineStr">
        <is>
          <t>and then end up actually
crashing the entire society.</t>
        </is>
      </c>
      <c r="D600">
        <f>HYPERLINK("https://www.youtube.com/watch?v=5LQQthGf8g8&amp;t=881s", "Go to time")</f>
        <v/>
      </c>
    </row>
    <row r="601">
      <c r="A601">
        <f>HYPERLINK("https://www.youtube.com/watch?v=r8KUhBVSQ_U", "Video")</f>
        <v/>
      </c>
      <c r="B601" t="inlineStr">
        <is>
          <t>0:05</t>
        </is>
      </c>
      <c r="C601" t="inlineStr">
        <is>
          <t>[CRASHING]</t>
        </is>
      </c>
      <c r="D601">
        <f>HYPERLINK("https://www.youtube.com/watch?v=r8KUhBVSQ_U&amp;t=5s", "Go to time")</f>
        <v/>
      </c>
    </row>
    <row r="602">
      <c r="A602">
        <f>HYPERLINK("https://www.youtube.com/watch?v=kuJt__gk5zQ", "Video")</f>
        <v/>
      </c>
      <c r="B602" t="inlineStr">
        <is>
          <t>2:03</t>
        </is>
      </c>
      <c r="C602" t="inlineStr">
        <is>
          <t>trash talking because i do not know a</t>
        </is>
      </c>
      <c r="D602">
        <f>HYPERLINK("https://www.youtube.com/watch?v=kuJt__gk5zQ&amp;t=123s", "Go to time")</f>
        <v/>
      </c>
    </row>
    <row r="603">
      <c r="A603">
        <f>HYPERLINK("https://www.youtube.com/watch?v=cFDXNp4ERxc", "Video")</f>
        <v/>
      </c>
      <c r="B603" t="inlineStr">
        <is>
          <t>0:41</t>
        </is>
      </c>
      <c r="C603" t="inlineStr">
        <is>
          <t>crash or going on an Arctic Expedition</t>
        </is>
      </c>
      <c r="D603">
        <f>HYPERLINK("https://www.youtube.com/watch?v=cFDXNp4ERxc&amp;t=41s", "Go to time")</f>
        <v/>
      </c>
    </row>
    <row r="604">
      <c r="A604">
        <f>HYPERLINK("https://www.youtube.com/watch?v=0OODQFf96fg", "Video")</f>
        <v/>
      </c>
      <c r="B604" t="inlineStr">
        <is>
          <t>25:30</t>
        </is>
      </c>
      <c r="C604" t="inlineStr">
        <is>
          <t>the plane could crash you could lose</t>
        </is>
      </c>
      <c r="D604">
        <f>HYPERLINK("https://www.youtube.com/watch?v=0OODQFf96fg&amp;t=1530s", "Go to time")</f>
        <v/>
      </c>
    </row>
    <row r="605">
      <c r="A605">
        <f>HYPERLINK("https://www.youtube.com/watch?v=q7xCHfDRdug", "Video")</f>
        <v/>
      </c>
      <c r="B605" t="inlineStr">
        <is>
          <t>111:56</t>
        </is>
      </c>
      <c r="C605" t="inlineStr">
        <is>
          <t>so-called trash fish fish that we would</t>
        </is>
      </c>
      <c r="D605">
        <f>HYPERLINK("https://www.youtube.com/watch?v=q7xCHfDRdug&amp;t=6716s", "Go to time")</f>
        <v/>
      </c>
    </row>
    <row r="606">
      <c r="A606">
        <f>HYPERLINK("https://www.youtube.com/watch?v=2Zp2uiu4ij8", "Video")</f>
        <v/>
      </c>
      <c r="B606" t="inlineStr">
        <is>
          <t>1:37</t>
        </is>
      </c>
      <c r="C606" t="inlineStr">
        <is>
          <t>called negrashed</t>
        </is>
      </c>
      <c r="D606">
        <f>HYPERLINK("https://www.youtube.com/watch?v=2Zp2uiu4ij8&amp;t=97s", "Go to time")</f>
        <v/>
      </c>
    </row>
    <row r="607">
      <c r="A607">
        <f>HYPERLINK("https://www.youtube.com/watch?v=OtmUQwPVLko", "Video")</f>
        <v/>
      </c>
      <c r="B607" t="inlineStr">
        <is>
          <t>105:46</t>
        </is>
      </c>
      <c r="C607" t="inlineStr">
        <is>
          <t>there are concentrations of trash</t>
        </is>
      </c>
      <c r="D607">
        <f>HYPERLINK("https://www.youtube.com/watch?v=OtmUQwPVLko&amp;t=6346s", "Go to time")</f>
        <v/>
      </c>
    </row>
    <row r="608">
      <c r="A608">
        <f>HYPERLINK("https://www.youtube.com/watch?v=xGtKdsVxV8A", "Video")</f>
        <v/>
      </c>
      <c r="B608" t="inlineStr">
        <is>
          <t>133:16</t>
        </is>
      </c>
      <c r="C608" t="inlineStr">
        <is>
          <t>automatic break and in case of Crash</t>
        </is>
      </c>
      <c r="D608">
        <f>HYPERLINK("https://www.youtube.com/watch?v=xGtKdsVxV8A&amp;t=7996s", "Go to time")</f>
        <v/>
      </c>
    </row>
    <row r="609">
      <c r="A609">
        <f>HYPERLINK("https://www.youtube.com/watch?v=xGtKdsVxV8A", "Video")</f>
        <v/>
      </c>
      <c r="B609" t="inlineStr">
        <is>
          <t>240:06</t>
        </is>
      </c>
      <c r="C609" t="inlineStr">
        <is>
          <t>marketing so as you can see H Rashmi</t>
        </is>
      </c>
      <c r="D609">
        <f>HYPERLINK("https://www.youtube.com/watch?v=xGtKdsVxV8A&amp;t=14406s", "Go to time")</f>
        <v/>
      </c>
    </row>
    <row r="610">
      <c r="A610">
        <f>HYPERLINK("https://www.youtube.com/watch?v=xGtKdsVxV8A", "Video")</f>
        <v/>
      </c>
      <c r="B610" t="inlineStr">
        <is>
          <t>254:39</t>
        </is>
      </c>
      <c r="C610" t="inlineStr">
        <is>
          <t>Rashmi and her performance and some</t>
        </is>
      </c>
      <c r="D610">
        <f>HYPERLINK("https://www.youtube.com/watch?v=xGtKdsVxV8A&amp;t=15279s", "Go to time")</f>
        <v/>
      </c>
    </row>
    <row r="611">
      <c r="A611">
        <f>HYPERLINK("https://www.youtube.com/watch?v=xGtKdsVxV8A", "Video")</f>
        <v/>
      </c>
      <c r="B611" t="inlineStr">
        <is>
          <t>254:48</t>
        </is>
      </c>
      <c r="C611" t="inlineStr">
        <is>
          <t>whole lesson and seeing what Rashmi did</t>
        </is>
      </c>
      <c r="D611">
        <f>HYPERLINK("https://www.youtube.com/watch?v=xGtKdsVxV8A&amp;t=15288s", "Go to time")</f>
        <v/>
      </c>
    </row>
    <row r="612">
      <c r="A612">
        <f>HYPERLINK("https://www.youtube.com/watch?v=xGtKdsVxV8A", "Video")</f>
        <v/>
      </c>
      <c r="B612" t="inlineStr">
        <is>
          <t>254:50</t>
        </is>
      </c>
      <c r="C612" t="inlineStr">
        <is>
          <t>and Rashmi went on to get a band eight</t>
        </is>
      </c>
      <c r="D612">
        <f>HYPERLINK("https://www.youtube.com/watch?v=xGtKdsVxV8A&amp;t=15290s", "Go to time")</f>
        <v/>
      </c>
    </row>
    <row r="613">
      <c r="A613">
        <f>HYPERLINK("https://www.youtube.com/watch?v=xGtKdsVxV8A", "Video")</f>
        <v/>
      </c>
      <c r="B613" t="inlineStr">
        <is>
          <t>265:59</t>
        </is>
      </c>
      <c r="C613" t="inlineStr">
        <is>
          <t>what if the plane crashes is it possible</t>
        </is>
      </c>
      <c r="D613">
        <f>HYPERLINK("https://www.youtube.com/watch?v=xGtKdsVxV8A&amp;t=15959s", "Go to time")</f>
        <v/>
      </c>
    </row>
    <row r="614">
      <c r="A614">
        <f>HYPERLINK("https://www.youtube.com/watch?v=xGtKdsVxV8A", "Video")</f>
        <v/>
      </c>
      <c r="B614" t="inlineStr">
        <is>
          <t>277:44</t>
        </is>
      </c>
      <c r="C614" t="inlineStr">
        <is>
          <t>Rashmi again who got a bandid and to</t>
        </is>
      </c>
      <c r="D614">
        <f>HYPERLINK("https://www.youtube.com/watch?v=xGtKdsVxV8A&amp;t=16664s", "Go to time")</f>
        <v/>
      </c>
    </row>
    <row r="615">
      <c r="A615">
        <f>HYPERLINK("https://www.youtube.com/watch?v=xGtKdsVxV8A", "Video")</f>
        <v/>
      </c>
      <c r="B615" t="inlineStr">
        <is>
          <t>278:20</t>
        </is>
      </c>
      <c r="C615" t="inlineStr">
        <is>
          <t>okay rash me when you're</t>
        </is>
      </c>
      <c r="D615">
        <f>HYPERLINK("https://www.youtube.com/watch?v=xGtKdsVxV8A&amp;t=16700s", "Go to time")</f>
        <v/>
      </c>
    </row>
    <row r="616">
      <c r="A616">
        <f>HYPERLINK("https://www.youtube.com/watch?v=xGtKdsVxV8A", "Video")</f>
        <v/>
      </c>
      <c r="B616" t="inlineStr">
        <is>
          <t>280:17</t>
        </is>
      </c>
      <c r="C616" t="inlineStr">
        <is>
          <t>Rashi used our strategy to talk fluently</t>
        </is>
      </c>
      <c r="D616">
        <f>HYPERLINK("https://www.youtube.com/watch?v=xGtKdsVxV8A&amp;t=16817s", "Go to time")</f>
        <v/>
      </c>
    </row>
    <row r="617">
      <c r="A617">
        <f>HYPERLINK("https://www.youtube.com/watch?v=xGtKdsVxV8A", "Video")</f>
        <v/>
      </c>
      <c r="B617" t="inlineStr">
        <is>
          <t>301:45</t>
        </is>
      </c>
      <c r="C617" t="inlineStr">
        <is>
          <t>rash me and you'll be able to see how</t>
        </is>
      </c>
      <c r="D617">
        <f>HYPERLINK("https://www.youtube.com/watch?v=xGtKdsVxV8A&amp;t=18105s", "Go to time")</f>
        <v/>
      </c>
    </row>
    <row r="618">
      <c r="A618">
        <f>HYPERLINK("https://www.youtube.com/watch?v=8aafXYh_gHA", "Video")</f>
        <v/>
      </c>
      <c r="B618" t="inlineStr">
        <is>
          <t>0:04</t>
        </is>
      </c>
      <c r="C618" t="inlineStr">
        <is>
          <t>video showing a real student Rashmi from</t>
        </is>
      </c>
      <c r="D618">
        <f>HYPERLINK("https://www.youtube.com/watch?v=8aafXYh_gHA&amp;t=4s", "Go to time")</f>
        <v/>
      </c>
    </row>
    <row r="619">
      <c r="A619">
        <f>HYPERLINK("https://www.youtube.com/watch?v=8aafXYh_gHA", "Video")</f>
        <v/>
      </c>
      <c r="B619" t="inlineStr">
        <is>
          <t>0:30</t>
        </is>
      </c>
      <c r="C619" t="inlineStr">
        <is>
          <t>bring Rashmi back into our office and do</t>
        </is>
      </c>
      <c r="D619">
        <f>HYPERLINK("https://www.youtube.com/watch?v=8aafXYh_gHA&amp;t=30s", "Go to time")</f>
        <v/>
      </c>
    </row>
    <row r="620">
      <c r="A620">
        <f>HYPERLINK("https://www.youtube.com/watch?v=8aafXYh_gHA", "Video")</f>
        <v/>
      </c>
      <c r="B620" t="inlineStr">
        <is>
          <t>0:45</t>
        </is>
      </c>
      <c r="C620" t="inlineStr">
        <is>
          <t>beginning I'm going to give Rashmi</t>
        </is>
      </c>
      <c r="D620">
        <f>HYPERLINK("https://www.youtube.com/watch?v=8aafXYh_gHA&amp;t=45s", "Go to time")</f>
        <v/>
      </c>
    </row>
    <row r="621">
      <c r="A621">
        <f>HYPERLINK("https://www.youtube.com/watch?v=8aafXYh_gHA", "Video")</f>
        <v/>
      </c>
      <c r="B621" t="inlineStr">
        <is>
          <t>0:55</t>
        </is>
      </c>
      <c r="C621" t="inlineStr">
        <is>
          <t>see Rashmi performance and then I'm</t>
        </is>
      </c>
      <c r="D621">
        <f>HYPERLINK("https://www.youtube.com/watch?v=8aafXYh_gHA&amp;t=55s", "Go to time")</f>
        <v/>
      </c>
    </row>
    <row r="622">
      <c r="A622">
        <f>HYPERLINK("https://www.youtube.com/watch?v=8aafXYh_gHA", "Video")</f>
        <v/>
      </c>
      <c r="B622" t="inlineStr">
        <is>
          <t>1:07</t>
        </is>
      </c>
      <c r="C622" t="inlineStr">
        <is>
          <t>okay Rashmi so what we're gonna do first</t>
        </is>
      </c>
      <c r="D622">
        <f>HYPERLINK("https://www.youtube.com/watch?v=8aafXYh_gHA&amp;t=67s", "Go to time")</f>
        <v/>
      </c>
    </row>
    <row r="623">
      <c r="A623">
        <f>HYPERLINK("https://www.youtube.com/watch?v=8aafXYh_gHA", "Video")</f>
        <v/>
      </c>
      <c r="B623" t="inlineStr">
        <is>
          <t>8:21</t>
        </is>
      </c>
      <c r="C623" t="inlineStr">
        <is>
          <t>Rashmi do you work or do you study</t>
        </is>
      </c>
      <c r="D623">
        <f>HYPERLINK("https://www.youtube.com/watch?v=8aafXYh_gHA&amp;t=501s", "Go to time")</f>
        <v/>
      </c>
    </row>
    <row r="624">
      <c r="A624">
        <f>HYPERLINK("https://www.youtube.com/watch?v=LrsdF_1YNfs", "Video")</f>
        <v/>
      </c>
      <c r="B624" t="inlineStr">
        <is>
          <t>13:41</t>
        </is>
      </c>
      <c r="C624" t="inlineStr">
        <is>
          <t>that that is 100% correct trash Vans I</t>
        </is>
      </c>
      <c r="D624">
        <f>HYPERLINK("https://www.youtube.com/watch?v=LrsdF_1YNfs&amp;t=821s", "Go to time")</f>
        <v/>
      </c>
    </row>
    <row r="625">
      <c r="A625">
        <f>HYPERLINK("https://www.youtube.com/watch?v=LrsdF_1YNfs", "Video")</f>
        <v/>
      </c>
      <c r="B625" t="inlineStr">
        <is>
          <t>13:45</t>
        </is>
      </c>
      <c r="C625" t="inlineStr">
        <is>
          <t>know that trash means rubbish a van is a</t>
        </is>
      </c>
      <c r="D625">
        <f>HYPERLINK("https://www.youtube.com/watch?v=LrsdF_1YNfs&amp;t=825s", "Go to time")</f>
        <v/>
      </c>
    </row>
    <row r="626">
      <c r="A626">
        <f>HYPERLINK("https://www.youtube.com/watch?v=LrsdF_1YNfs", "Video")</f>
        <v/>
      </c>
      <c r="B626" t="inlineStr">
        <is>
          <t>13:50</t>
        </is>
      </c>
      <c r="C626" t="inlineStr">
        <is>
          <t>trash van is correct or not it sounds</t>
        </is>
      </c>
      <c r="D626">
        <f>HYPERLINK("https://www.youtube.com/watch?v=LrsdF_1YNfs&amp;t=830s", "Go to time")</f>
        <v/>
      </c>
    </row>
    <row r="627">
      <c r="A627">
        <f>HYPERLINK("https://www.youtube.com/watch?v=LrsdF_1YNfs", "Video")</f>
        <v/>
      </c>
      <c r="B627" t="inlineStr">
        <is>
          <t>14:09</t>
        </is>
      </c>
      <c r="C627" t="inlineStr">
        <is>
          <t>slightly so I've changed the trash Vans</t>
        </is>
      </c>
      <c r="D627">
        <f>HYPERLINK("https://www.youtube.com/watch?v=LrsdF_1YNfs&amp;t=849s", "Go to time")</f>
        <v/>
      </c>
    </row>
    <row r="628">
      <c r="A628">
        <f>HYPERLINK("https://www.youtube.com/watch?v=Nim_YA6jLrE", "Video")</f>
        <v/>
      </c>
      <c r="B628" t="inlineStr">
        <is>
          <t>0:11</t>
        </is>
      </c>
      <c r="C628" t="inlineStr">
        <is>
          <t>trash they ignore the good guy that's</t>
        </is>
      </c>
      <c r="D628">
        <f>HYPERLINK("https://www.youtube.com/watch?v=Nim_YA6jLrE&amp;t=11s", "Go to time")</f>
        <v/>
      </c>
    </row>
    <row r="629">
      <c r="A629">
        <f>HYPERLINK("https://www.youtube.com/watch?v=cRQ3__g32MI", "Video")</f>
        <v/>
      </c>
      <c r="B629" t="inlineStr">
        <is>
          <t>1:04</t>
        </is>
      </c>
      <c r="C629" t="inlineStr">
        <is>
          <t>paranoid person to the point where every time I 
go on a plane I vividly imagine it crashing and</t>
        </is>
      </c>
      <c r="D629">
        <f>HYPERLINK("https://www.youtube.com/watch?v=cRQ3__g32MI&amp;t=64s", "Go to time")</f>
        <v/>
      </c>
    </row>
    <row r="630">
      <c r="A630">
        <f>HYPERLINK("https://www.youtube.com/watch?v=0xUSePMuLbg", "Video")</f>
        <v/>
      </c>
      <c r="B630" t="inlineStr">
        <is>
          <t>7:11</t>
        </is>
      </c>
      <c r="C630" t="inlineStr">
        <is>
          <t>everyone who follows crash diets puts</t>
        </is>
      </c>
      <c r="D630">
        <f>HYPERLINK("https://www.youtube.com/watch?v=0xUSePMuLbg&amp;t=431s", "Go to time")</f>
        <v/>
      </c>
    </row>
    <row r="631">
      <c r="A631">
        <f>HYPERLINK("https://www.youtube.com/watch?v=vOQCsc02xus", "Video")</f>
        <v/>
      </c>
      <c r="B631" t="inlineStr">
        <is>
          <t>1:20</t>
        </is>
      </c>
      <c r="C631" t="inlineStr">
        <is>
          <t>at the moment. Let's say for example you just
came home and you notice that the trash bin</t>
        </is>
      </c>
      <c r="D631">
        <f>HYPERLINK("https://www.youtube.com/watch?v=vOQCsc02xus&amp;t=80s", "Go to time")</f>
        <v/>
      </c>
    </row>
    <row r="632">
      <c r="A632">
        <f>HYPERLINK("https://www.youtube.com/watch?v=vOQCsc02xus", "Video")</f>
        <v/>
      </c>
      <c r="B632" t="inlineStr">
        <is>
          <t>1:25</t>
        </is>
      </c>
      <c r="C632" t="inlineStr">
        <is>
          <t>is full. "Oh man...I should go and take out
the trash. You know what I'll do it after</t>
        </is>
      </c>
      <c r="D632">
        <f>HYPERLINK("https://www.youtube.com/watch?v=vOQCsc02xus&amp;t=85s", "Go to time")</f>
        <v/>
      </c>
    </row>
    <row r="633">
      <c r="A633">
        <f>HYPERLINK("https://www.youtube.com/watch?v=vOQCsc02xus", "Video")</f>
        <v/>
      </c>
      <c r="B633" t="inlineStr">
        <is>
          <t>1:30</t>
        </is>
      </c>
      <c r="C633" t="inlineStr">
        <is>
          <t>I check my email. Wait stop. Take out the
trash 3...2...1 and you have to drop your</t>
        </is>
      </c>
      <c r="D633">
        <f>HYPERLINK("https://www.youtube.com/watch?v=vOQCsc02xus&amp;t=90s", "Go to time")</f>
        <v/>
      </c>
    </row>
    <row r="634">
      <c r="A634">
        <f>HYPERLINK("https://www.youtube.com/watch?v=vOQCsc02xus", "Video")</f>
        <v/>
      </c>
      <c r="B634" t="inlineStr">
        <is>
          <t>1:37</t>
        </is>
      </c>
      <c r="C634" t="inlineStr">
        <is>
          <t>phone, stand up, and you have to take out
the trash. Now the key to this trick is to</t>
        </is>
      </c>
      <c r="D634">
        <f>HYPERLINK("https://www.youtube.com/watch?v=vOQCsc02xus&amp;t=97s", "Go to time")</f>
        <v/>
      </c>
    </row>
    <row r="635">
      <c r="A635">
        <f>HYPERLINK("https://www.youtube.com/watch?v=vOQCsc02xus", "Video")</f>
        <v/>
      </c>
      <c r="B635" t="inlineStr">
        <is>
          <t>2:29</t>
        </is>
      </c>
      <c r="C635" t="inlineStr">
        <is>
          <t>way to take out the trash or always hand in
your homework on time. Yes that is going to</t>
        </is>
      </c>
      <c r="D635">
        <f>HYPERLINK("https://www.youtube.com/watch?v=vOQCsc02xus&amp;t=149s", "Go to time")</f>
        <v/>
      </c>
    </row>
    <row r="636">
      <c r="A636">
        <f>HYPERLINK("https://www.youtube.com/watch?v=sRN34Fd0n2E", "Video")</f>
        <v/>
      </c>
      <c r="B636" t="inlineStr">
        <is>
          <t>1:17</t>
        </is>
      </c>
      <c r="C636" t="inlineStr">
        <is>
          <t>An angry parent happens minutes after you
trash the house.</t>
        </is>
      </c>
      <c r="D636">
        <f>HYPERLINK("https://www.youtube.com/watch?v=sRN34Fd0n2E&amp;t=77s", "Go to time")</f>
        <v/>
      </c>
    </row>
    <row r="637">
      <c r="A637">
        <f>HYPERLINK("https://www.youtube.com/watch?v=3MxXaZagraw", "Video")</f>
        <v/>
      </c>
      <c r="B637" t="inlineStr">
        <is>
          <t>1:20</t>
        </is>
      </c>
      <c r="C637" t="inlineStr">
        <is>
          <t>and taken out the trash but we often end</t>
        </is>
      </c>
      <c r="D637">
        <f>HYPERLINK("https://www.youtube.com/watch?v=3MxXaZagraw&amp;t=80s", "Go to time")</f>
        <v/>
      </c>
    </row>
    <row r="638">
      <c r="A638">
        <f>HYPERLINK("https://www.youtube.com/watch?v=UmvsJXVF_-I", "Video")</f>
        <v/>
      </c>
      <c r="B638" t="inlineStr">
        <is>
          <t>4:56</t>
        </is>
      </c>
      <c r="C638" t="inlineStr">
        <is>
          <t>after the march 2020 crash you see ethereum had 
an established network it was seeing an increase</t>
        </is>
      </c>
      <c r="D638">
        <f>HYPERLINK("https://www.youtube.com/watch?v=UmvsJXVF_-I&amp;t=296s", "Go to time")</f>
        <v/>
      </c>
    </row>
    <row r="639">
      <c r="A639">
        <f>HYPERLINK("https://www.youtube.com/watch?v=UmvsJXVF_-I", "Video")</f>
        <v/>
      </c>
      <c r="B639" t="inlineStr">
        <is>
          <t>7:55</t>
        </is>
      </c>
      <c r="C639" t="inlineStr">
        <is>
          <t>in 2020 when the markets crashed i decided to bet 
big on several cryptocurrencies with about half of</t>
        </is>
      </c>
      <c r="D639">
        <f>HYPERLINK("https://www.youtube.com/watch?v=UmvsJXVF_-I&amp;t=475s", "Go to time")</f>
        <v/>
      </c>
    </row>
    <row r="640">
      <c r="A640">
        <f>HYPERLINK("https://www.youtube.com/watch?v=g1gfIHwcnoo", "Video")</f>
        <v/>
      </c>
      <c r="B640" t="inlineStr">
        <is>
          <t>7:36</t>
        </is>
      </c>
      <c r="C640" t="inlineStr">
        <is>
          <t>with their heart. These are the people who 
sell their stocks when the markets are crashing</t>
        </is>
      </c>
      <c r="D640">
        <f>HYPERLINK("https://www.youtube.com/watch?v=g1gfIHwcnoo&amp;t=456s", "Go to time")</f>
        <v/>
      </c>
    </row>
    <row r="641">
      <c r="A641">
        <f>HYPERLINK("https://www.youtube.com/watch?v=g1gfIHwcnoo", "Video")</f>
        <v/>
      </c>
      <c r="B641" t="inlineStr">
        <is>
          <t>8:07</t>
        </is>
      </c>
      <c r="C641" t="inlineStr">
        <is>
          <t>that the market would crash. And for the 
first couple of months – he was losing money.</t>
        </is>
      </c>
      <c r="D641">
        <f>HYPERLINK("https://www.youtube.com/watch?v=g1gfIHwcnoo&amp;t=487s", "Go to time")</f>
        <v/>
      </c>
    </row>
    <row r="642">
      <c r="A642">
        <f>HYPERLINK("https://www.youtube.com/watch?v=CjfW2LEmzVU", "Video")</f>
        <v/>
      </c>
      <c r="B642" t="inlineStr">
        <is>
          <t>4:04</t>
        </is>
      </c>
      <c r="C642" t="inlineStr">
        <is>
          <t>a crash leading to feelings of fatigue</t>
        </is>
      </c>
      <c r="D642">
        <f>HYPERLINK("https://www.youtube.com/watch?v=CjfW2LEmzVU&amp;t=244s", "Go to time")</f>
        <v/>
      </c>
    </row>
    <row r="643">
      <c r="A643">
        <f>HYPERLINK("https://www.youtube.com/watch?v=5jtyxsiXksc", "Video")</f>
        <v/>
      </c>
      <c r="B643" t="inlineStr">
        <is>
          <t>2:31</t>
        </is>
      </c>
      <c r="C643" t="inlineStr">
        <is>
          <t>your useless trash, or make your bed - that
little muscle called dicipline and motivation</t>
        </is>
      </c>
      <c r="D643">
        <f>HYPERLINK("https://www.youtube.com/watch?v=5jtyxsiXksc&amp;t=151s", "Go to time")</f>
        <v/>
      </c>
    </row>
    <row r="644">
      <c r="A644">
        <f>HYPERLINK("https://www.youtube.com/watch?v=kaMwkBUP-tY", "Video")</f>
        <v/>
      </c>
      <c r="B644" t="inlineStr">
        <is>
          <t>8:29</t>
        </is>
      </c>
      <c r="C644" t="inlineStr">
        <is>
          <t>trash cans that they put fallen leaves</t>
        </is>
      </c>
      <c r="D644">
        <f>HYPERLINK("https://www.youtube.com/watch?v=kaMwkBUP-tY&amp;t=509s", "Go to time")</f>
        <v/>
      </c>
    </row>
    <row r="645">
      <c r="A645">
        <f>HYPERLINK("https://www.youtube.com/watch?v=kaMwkBUP-tY", "Video")</f>
        <v/>
      </c>
      <c r="B645" t="inlineStr">
        <is>
          <t>8:37</t>
        </is>
      </c>
      <c r="C645" t="inlineStr">
        <is>
          <t>light one of the trash cans that was</t>
        </is>
      </c>
      <c r="D645">
        <f>HYPERLINK("https://www.youtube.com/watch?v=kaMwkBUP-tY&amp;t=517s", "Go to time")</f>
        <v/>
      </c>
    </row>
    <row r="646">
      <c r="A646">
        <f>HYPERLINK("https://www.youtube.com/watch?v=kaMwkBUP-tY", "Video")</f>
        <v/>
      </c>
      <c r="B646" t="inlineStr">
        <is>
          <t>9:08</t>
        </is>
      </c>
      <c r="C646" t="inlineStr">
        <is>
          <t>right just leave the trash can alone</t>
        </is>
      </c>
      <c r="D646">
        <f>HYPERLINK("https://www.youtube.com/watch?v=kaMwkBUP-tY&amp;t=548s", "Go to time")</f>
        <v/>
      </c>
    </row>
    <row r="647">
      <c r="A647">
        <f>HYPERLINK("https://www.youtube.com/watch?v=kaMwkBUP-tY", "Video")</f>
        <v/>
      </c>
      <c r="B647" t="inlineStr">
        <is>
          <t>9:16</t>
        </is>
      </c>
      <c r="C647" t="inlineStr">
        <is>
          <t>contained to just the trash can I mean</t>
        </is>
      </c>
      <c r="D647">
        <f>HYPERLINK("https://www.youtube.com/watch?v=kaMwkBUP-tY&amp;t=556s", "Go to time")</f>
        <v/>
      </c>
    </row>
    <row r="648">
      <c r="A648">
        <f>HYPERLINK("https://www.youtube.com/watch?v=kaMwkBUP-tY", "Video")</f>
        <v/>
      </c>
      <c r="B648" t="inlineStr">
        <is>
          <t>9:42</t>
        </is>
      </c>
      <c r="C648" t="inlineStr">
        <is>
          <t>trash can and next thing you know there</t>
        </is>
      </c>
      <c r="D648">
        <f>HYPERLINK("https://www.youtube.com/watch?v=kaMwkBUP-tY&amp;t=582s", "Go to time")</f>
        <v/>
      </c>
    </row>
    <row r="649">
      <c r="A649">
        <f>HYPERLINK("https://www.youtube.com/watch?v=kaMwkBUP-tY", "Video")</f>
        <v/>
      </c>
      <c r="B649" t="inlineStr">
        <is>
          <t>10:07</t>
        </is>
      </c>
      <c r="C649" t="inlineStr">
        <is>
          <t>was that the trash can was still on fire</t>
        </is>
      </c>
      <c r="D649">
        <f>HYPERLINK("https://www.youtube.com/watch?v=kaMwkBUP-tY&amp;t=607s", "Go to time")</f>
        <v/>
      </c>
    </row>
    <row r="650">
      <c r="A650">
        <f>HYPERLINK("https://www.youtube.com/watch?v=kaMwkBUP-tY", "Video")</f>
        <v/>
      </c>
      <c r="B650" t="inlineStr">
        <is>
          <t>10:18</t>
        </is>
      </c>
      <c r="C650" t="inlineStr">
        <is>
          <t>the trash can and we ran across the</t>
        </is>
      </c>
      <c r="D650">
        <f>HYPERLINK("https://www.youtube.com/watch?v=kaMwkBUP-tY&amp;t=618s", "Go to time")</f>
        <v/>
      </c>
    </row>
    <row r="651">
      <c r="A651">
        <f>HYPERLINK("https://www.youtube.com/watch?v=kaMwkBUP-tY", "Video")</f>
        <v/>
      </c>
      <c r="B651" t="inlineStr">
        <is>
          <t>13:33</t>
        </is>
      </c>
      <c r="C651" t="inlineStr">
        <is>
          <t>super super polluted there's trash</t>
        </is>
      </c>
      <c r="D651">
        <f>HYPERLINK("https://www.youtube.com/watch?v=kaMwkBUP-tY&amp;t=813s", "Go to time")</f>
        <v/>
      </c>
    </row>
    <row r="652">
      <c r="A652">
        <f>HYPERLINK("https://www.youtube.com/watch?v=SEc9X-ITeHA", "Video")</f>
        <v/>
      </c>
      <c r="B652" t="inlineStr">
        <is>
          <t>1:23</t>
        </is>
      </c>
      <c r="C652" t="inlineStr">
        <is>
          <t>apple crashes you lose a lot of money if</t>
        </is>
      </c>
      <c r="D652">
        <f>HYPERLINK("https://www.youtube.com/watch?v=SEc9X-ITeHA&amp;t=83s", "Go to time")</f>
        <v/>
      </c>
    </row>
    <row r="653">
      <c r="A653">
        <f>HYPERLINK("https://www.youtube.com/watch?v=SEc9X-ITeHA", "Video")</f>
        <v/>
      </c>
      <c r="B653" t="inlineStr">
        <is>
          <t>2:30</t>
        </is>
      </c>
      <c r="C653" t="inlineStr">
        <is>
          <t>market crashed in the US and did not</t>
        </is>
      </c>
      <c r="D653">
        <f>HYPERLINK("https://www.youtube.com/watch?v=SEc9X-ITeHA&amp;t=150s", "Go to time")</f>
        <v/>
      </c>
    </row>
    <row r="654">
      <c r="A654">
        <f>HYPERLINK("https://www.youtube.com/watch?v=SEc9X-ITeHA", "Video")</f>
        <v/>
      </c>
      <c r="B654" t="inlineStr">
        <is>
          <t>2:39</t>
        </is>
      </c>
      <c r="C654" t="inlineStr">
        <is>
          <t>drop crash every 10 years and every time</t>
        </is>
      </c>
      <c r="D654">
        <f>HYPERLINK("https://www.youtube.com/watch?v=SEc9X-ITeHA&amp;t=159s", "Go to time")</f>
        <v/>
      </c>
    </row>
    <row r="655">
      <c r="A655">
        <f>HYPERLINK("https://www.youtube.com/watch?v=SEc9X-ITeHA", "Video")</f>
        <v/>
      </c>
      <c r="B655" t="inlineStr">
        <is>
          <t>2:42</t>
        </is>
      </c>
      <c r="C655" t="inlineStr">
        <is>
          <t>one of these crashes comes around the</t>
        </is>
      </c>
      <c r="D655">
        <f>HYPERLINK("https://www.youtube.com/watch?v=SEc9X-ITeHA&amp;t=162s", "Go to time")</f>
        <v/>
      </c>
    </row>
    <row r="656">
      <c r="A656">
        <f>HYPERLINK("https://www.youtube.com/watch?v=SEc9X-ITeHA", "Video")</f>
        <v/>
      </c>
      <c r="B656" t="inlineStr">
        <is>
          <t>4:02</t>
        </is>
      </c>
      <c r="C656" t="inlineStr">
        <is>
          <t>crash the US markets did not recover</t>
        </is>
      </c>
      <c r="D656">
        <f>HYPERLINK("https://www.youtube.com/watch?v=SEc9X-ITeHA&amp;t=242s", "Go to time")</f>
        <v/>
      </c>
    </row>
    <row r="657">
      <c r="A657">
        <f>HYPERLINK("https://www.youtube.com/watch?v=yB9jxp0u2Hk", "Video")</f>
        <v/>
      </c>
      <c r="B657" t="inlineStr">
        <is>
          <t>1:05</t>
        </is>
      </c>
      <c r="C657" t="inlineStr">
        <is>
          <t>To the point where every time I go on a plane,
I vividly imagine it crashing.</t>
        </is>
      </c>
      <c r="D657">
        <f>HYPERLINK("https://www.youtube.com/watch?v=yB9jxp0u2Hk&amp;t=65s", "Go to time")</f>
        <v/>
      </c>
    </row>
    <row r="658">
      <c r="A658">
        <f>HYPERLINK("https://www.youtube.com/watch?v=0A2gix_qEC4", "Video")</f>
        <v/>
      </c>
      <c r="B658" t="inlineStr">
        <is>
          <t>4:14</t>
        </is>
      </c>
      <c r="C658" t="inlineStr">
        <is>
          <t>ball player crash davis who's brought up</t>
        </is>
      </c>
      <c r="D658">
        <f>HYPERLINK("https://www.youtube.com/watch?v=0A2gix_qEC4&amp;t=254s", "Go to time")</f>
        <v/>
      </c>
    </row>
    <row r="659">
      <c r="A659">
        <f>HYPERLINK("https://www.youtube.com/watch?v=LzVl5Vni52E", "Video")</f>
        <v/>
      </c>
      <c r="B659" t="inlineStr">
        <is>
          <t>2:30</t>
        </is>
      </c>
      <c r="C659" t="inlineStr">
        <is>
          <t>UFO has crashed into the moon we think</t>
        </is>
      </c>
      <c r="D659">
        <f>HYPERLINK("https://www.youtube.com/watch?v=LzVl5Vni52E&amp;t=150s", "Go to time")</f>
        <v/>
      </c>
    </row>
    <row r="660">
      <c r="A660">
        <f>HYPERLINK("https://www.youtube.com/watch?v=zR14V6yYyhg", "Video")</f>
        <v/>
      </c>
      <c r="B660" t="inlineStr">
        <is>
          <t>42:21</t>
        </is>
      </c>
      <c r="C660" t="inlineStr">
        <is>
          <t>the neighbor's trash can is for I agree</t>
        </is>
      </c>
      <c r="D660">
        <f>HYPERLINK("https://www.youtube.com/watch?v=zR14V6yYyhg&amp;t=2541s", "Go to time")</f>
        <v/>
      </c>
    </row>
    <row r="661">
      <c r="A661">
        <f>HYPERLINK("https://www.youtube.com/watch?v=vbmx4tcy-jc", "Video")</f>
        <v/>
      </c>
      <c r="B661" t="inlineStr">
        <is>
          <t>11:00</t>
        </is>
      </c>
      <c r="C661" t="inlineStr">
        <is>
          <t>mist adaptation Free Crash Bandicoot</t>
        </is>
      </c>
      <c r="D661">
        <f>HYPERLINK("https://www.youtube.com/watch?v=vbmx4tcy-jc&amp;t=660s", "Go to time")</f>
        <v/>
      </c>
    </row>
    <row r="662">
      <c r="A662">
        <f>HYPERLINK("https://www.youtube.com/watch?v=EV3k-xzbFKM", "Video")</f>
        <v/>
      </c>
      <c r="B662" t="inlineStr">
        <is>
          <t>0:00</t>
        </is>
      </c>
      <c r="C662" t="inlineStr">
        <is>
          <t>even when the dark comes crashing</t>
        </is>
      </c>
      <c r="D662">
        <f>HYPERLINK("https://www.youtube.com/watch?v=EV3k-xzbFKM&amp;t=0s", "Go to time")</f>
        <v/>
      </c>
    </row>
    <row r="663">
      <c r="A663">
        <f>HYPERLINK("https://www.youtube.com/watch?v=qouFuvwCIpw", "Video")</f>
        <v/>
      </c>
      <c r="B663" t="inlineStr">
        <is>
          <t>0:23</t>
        </is>
      </c>
      <c r="C663" t="inlineStr">
        <is>
          <t>so you don't know how he crashed</t>
        </is>
      </c>
      <c r="D663">
        <f>HYPERLINK("https://www.youtube.com/watch?v=qouFuvwCIpw&amp;t=23s", "Go to time")</f>
        <v/>
      </c>
    </row>
    <row r="664">
      <c r="A664">
        <f>HYPERLINK("https://www.youtube.com/watch?v=qouFuvwCIpw", "Video")</f>
        <v/>
      </c>
      <c r="B664" t="inlineStr">
        <is>
          <t>0:38</t>
        </is>
      </c>
      <c r="C664" t="inlineStr">
        <is>
          <t>so you crashed</t>
        </is>
      </c>
      <c r="D664">
        <f>HYPERLINK("https://www.youtube.com/watch?v=qouFuvwCIpw&amp;t=38s", "Go to time")</f>
        <v/>
      </c>
    </row>
    <row r="665">
      <c r="A665">
        <f>HYPERLINK("https://www.youtube.com/watch?v=qouFuvwCIpw", "Video")</f>
        <v/>
      </c>
      <c r="B665" t="inlineStr">
        <is>
          <t>0:40</t>
        </is>
      </c>
      <c r="C665" t="inlineStr">
        <is>
          <t>did someone cause you to crash</t>
        </is>
      </c>
      <c r="D665">
        <f>HYPERLINK("https://www.youtube.com/watch?v=qouFuvwCIpw&amp;t=40s", "Go to time")</f>
        <v/>
      </c>
    </row>
    <row r="666">
      <c r="A666">
        <f>HYPERLINK("https://www.youtube.com/watch?v=0ExzmAmfubA", "Video")</f>
        <v/>
      </c>
      <c r="B666" t="inlineStr">
        <is>
          <t>0:56</t>
        </is>
      </c>
      <c r="C666" t="inlineStr">
        <is>
          <t>that that's a serious crash right there</t>
        </is>
      </c>
      <c r="D666">
        <f>HYPERLINK("https://www.youtube.com/watch?v=0ExzmAmfubA&amp;t=56s", "Go to time")</f>
        <v/>
      </c>
    </row>
    <row r="667">
      <c r="A667">
        <f>HYPERLINK("https://www.youtube.com/watch?v=k5DGopYRik0", "Video")</f>
        <v/>
      </c>
      <c r="B667" t="inlineStr">
        <is>
          <t>1:02</t>
        </is>
      </c>
      <c r="C667" t="inlineStr">
        <is>
          <t>crashing over your little boat the EOS</t>
        </is>
      </c>
      <c r="D667">
        <f>HYPERLINK("https://www.youtube.com/watch?v=k5DGopYRik0&amp;t=62s", "Go to time")</f>
        <v/>
      </c>
    </row>
    <row r="668">
      <c r="A668">
        <f>HYPERLINK("https://www.youtube.com/watch?v=WtPlExKTIkw", "Video")</f>
        <v/>
      </c>
      <c r="B668" t="inlineStr">
        <is>
          <t>0:45</t>
        </is>
      </c>
      <c r="C668" t="inlineStr">
        <is>
          <t>plane crash I'm I'm sorry I should have</t>
        </is>
      </c>
      <c r="D668">
        <f>HYPERLINK("https://www.youtube.com/watch?v=WtPlExKTIkw&amp;t=45s", "Go to time")</f>
        <v/>
      </c>
    </row>
    <row r="669">
      <c r="A669">
        <f>HYPERLINK("https://www.youtube.com/watch?v=g1IkPJnnLFQ", "Video")</f>
        <v/>
      </c>
      <c r="B669" t="inlineStr">
        <is>
          <t>1:50</t>
        </is>
      </c>
      <c r="C669" t="inlineStr">
        <is>
          <t>I love when he picks up trash he puts it</t>
        </is>
      </c>
      <c r="D669">
        <f>HYPERLINK("https://www.youtube.com/watch?v=g1IkPJnnLFQ&amp;t=110s", "Go to time")</f>
        <v/>
      </c>
    </row>
    <row r="670">
      <c r="A670">
        <f>HYPERLINK("https://www.youtube.com/watch?v=O21J92JXh34", "Video")</f>
        <v/>
      </c>
      <c r="B670" t="inlineStr">
        <is>
          <t>11:17</t>
        </is>
      </c>
      <c r="C670" t="inlineStr">
        <is>
          <t>way sparing joker's life and crashing</t>
        </is>
      </c>
      <c r="D670">
        <f>HYPERLINK("https://www.youtube.com/watch?v=O21J92JXh34&amp;t=677s", "Go to time")</f>
        <v/>
      </c>
    </row>
    <row r="671">
      <c r="A671">
        <f>HYPERLINK("https://www.youtube.com/watch?v=1KHJbYPMEnQ", "Video")</f>
        <v/>
      </c>
      <c r="B671" t="inlineStr">
        <is>
          <t>2:28</t>
        </is>
      </c>
      <c r="C671" t="inlineStr">
        <is>
          <t>watch a little trash tv</t>
        </is>
      </c>
      <c r="D671">
        <f>HYPERLINK("https://www.youtube.com/watch?v=1KHJbYPMEnQ&amp;t=148s", "Go to time")</f>
        <v/>
      </c>
    </row>
    <row r="672">
      <c r="A672">
        <f>HYPERLINK("https://www.youtube.com/watch?v=1KHJbYPMEnQ", "Video")</f>
        <v/>
      </c>
      <c r="B672" t="inlineStr">
        <is>
          <t>2:33</t>
        </is>
      </c>
      <c r="C672" t="inlineStr">
        <is>
          <t>just can't watch trash tv without</t>
        </is>
      </c>
      <c r="D672">
        <f>HYPERLINK("https://www.youtube.com/watch?v=1KHJbYPMEnQ&amp;t=153s", "Go to time")</f>
        <v/>
      </c>
    </row>
    <row r="673">
      <c r="A673">
        <f>HYPERLINK("https://www.youtube.com/watch?v=Kc-yygpR90o", "Video")</f>
        <v/>
      </c>
      <c r="B673" t="inlineStr">
        <is>
          <t>0:16</t>
        </is>
      </c>
      <c r="C673" t="inlineStr">
        <is>
          <t>out of here you trashy trashy</t>
        </is>
      </c>
      <c r="D673">
        <f>HYPERLINK("https://www.youtube.com/watch?v=Kc-yygpR90o&amp;t=16s", "Go to time")</f>
        <v/>
      </c>
    </row>
    <row r="674">
      <c r="A674">
        <f>HYPERLINK("https://www.youtube.com/watch?v=Kc-yygpR90o", "Video")</f>
        <v/>
      </c>
      <c r="B674" t="inlineStr">
        <is>
          <t>1:01</t>
        </is>
      </c>
      <c r="C674" t="inlineStr">
        <is>
          <t>trashy</t>
        </is>
      </c>
      <c r="D674">
        <f>HYPERLINK("https://www.youtube.com/watch?v=Kc-yygpR90o&amp;t=61s", "Go to time")</f>
        <v/>
      </c>
    </row>
    <row r="675">
      <c r="A675">
        <f>HYPERLINK("https://www.youtube.com/watch?v=Kc-yygpR90o", "Video")</f>
        <v/>
      </c>
      <c r="B675" t="inlineStr">
        <is>
          <t>1:03</t>
        </is>
      </c>
      <c r="C675" t="inlineStr">
        <is>
          <t>trashy Vermin let the record reflect I</t>
        </is>
      </c>
      <c r="D675">
        <f>HYPERLINK("https://www.youtube.com/watch?v=Kc-yygpR90o&amp;t=63s", "Go to time")</f>
        <v/>
      </c>
    </row>
    <row r="676">
      <c r="A676">
        <f>HYPERLINK("https://www.youtube.com/watch?v=Kc-yygpR90o", "Video")</f>
        <v/>
      </c>
      <c r="B676" t="inlineStr">
        <is>
          <t>1:06</t>
        </is>
      </c>
      <c r="C676" t="inlineStr">
        <is>
          <t>just meant to say trashy</t>
        </is>
      </c>
      <c r="D676">
        <f>HYPERLINK("https://www.youtube.com/watch?v=Kc-yygpR90o&amp;t=66s", "Go to time")</f>
        <v/>
      </c>
    </row>
    <row r="677">
      <c r="A677">
        <f>HYPERLINK("https://www.youtube.com/watch?v=Kc-yygpR90o", "Video")</f>
        <v/>
      </c>
      <c r="B677" t="inlineStr">
        <is>
          <t>1:11</t>
        </is>
      </c>
      <c r="C677" t="inlineStr">
        <is>
          <t>but I wasn't doubling down on trashy</t>
        </is>
      </c>
      <c r="D677">
        <f>HYPERLINK("https://www.youtube.com/watch?v=Kc-yygpR90o&amp;t=71s", "Go to time")</f>
        <v/>
      </c>
    </row>
    <row r="678">
      <c r="A678">
        <f>HYPERLINK("https://www.youtube.com/watch?v=Py98AixuBbc", "Video")</f>
        <v/>
      </c>
      <c r="B678" t="inlineStr">
        <is>
          <t>17:25</t>
        </is>
      </c>
      <c r="C678" t="inlineStr">
        <is>
          <t>plane crashes in the Frozen Wilderness</t>
        </is>
      </c>
      <c r="D678">
        <f>HYPERLINK("https://www.youtube.com/watch?v=Py98AixuBbc&amp;t=1045s", "Go to time")</f>
        <v/>
      </c>
    </row>
    <row r="679">
      <c r="A679">
        <f>HYPERLINK("https://www.youtube.com/watch?v=Py98AixuBbc", "Video")</f>
        <v/>
      </c>
      <c r="B679" t="inlineStr">
        <is>
          <t>17:31</t>
        </is>
      </c>
      <c r="C679" t="inlineStr">
        <is>
          <t>their own crash injuries they're met</t>
        </is>
      </c>
      <c r="D679">
        <f>HYPERLINK("https://www.youtube.com/watch?v=Py98AixuBbc&amp;t=1051s", "Go to time")</f>
        <v/>
      </c>
    </row>
    <row r="680">
      <c r="A680">
        <f>HYPERLINK("https://www.youtube.com/watch?v=WImbC8hGs6M", "Video")</f>
        <v/>
      </c>
      <c r="B680" t="inlineStr">
        <is>
          <t>30:19</t>
        </is>
      </c>
      <c r="C680" t="inlineStr">
        <is>
          <t>was that the crash here that was the</t>
        </is>
      </c>
      <c r="D680">
        <f>HYPERLINK("https://www.youtube.com/watch?v=WImbC8hGs6M&amp;t=1819s", "Go to time")</f>
        <v/>
      </c>
    </row>
    <row r="681">
      <c r="A681">
        <f>HYPERLINK("https://www.youtube.com/watch?v=WImbC8hGs6M", "Video")</f>
        <v/>
      </c>
      <c r="B681" t="inlineStr">
        <is>
          <t>30:21</t>
        </is>
      </c>
      <c r="C681" t="inlineStr">
        <is>
          <t>crash here</t>
        </is>
      </c>
      <c r="D681">
        <f>HYPERLINK("https://www.youtube.com/watch?v=WImbC8hGs6M&amp;t=1821s", "Go to time")</f>
        <v/>
      </c>
    </row>
    <row r="682">
      <c r="A682">
        <f>HYPERLINK("https://www.youtube.com/watch?v=WImbC8hGs6M", "Video")</f>
        <v/>
      </c>
      <c r="B682" t="inlineStr">
        <is>
          <t>31:20</t>
        </is>
      </c>
      <c r="C682" t="inlineStr">
        <is>
          <t>when they chose crash as best picture</t>
        </is>
      </c>
      <c r="D682">
        <f>HYPERLINK("https://www.youtube.com/watch?v=WImbC8hGs6M&amp;t=1880s", "Go to time")</f>
        <v/>
      </c>
    </row>
    <row r="683">
      <c r="A683">
        <f>HYPERLINK("https://www.youtube.com/watch?v=WImbC8hGs6M", "Video")</f>
        <v/>
      </c>
      <c r="B683" t="inlineStr">
        <is>
          <t>32:02</t>
        </is>
      </c>
      <c r="C683" t="inlineStr">
        <is>
          <t>crash but that's what they felt at the</t>
        </is>
      </c>
      <c r="D683">
        <f>HYPERLINK("https://www.youtube.com/watch?v=WImbC8hGs6M&amp;t=1922s", "Go to time")</f>
        <v/>
      </c>
    </row>
    <row r="684">
      <c r="A684">
        <f>HYPERLINK("https://www.youtube.com/watch?v=xpdiwHchwYQ", "Video")</f>
        <v/>
      </c>
      <c r="B684" t="inlineStr">
        <is>
          <t>32:04</t>
        </is>
      </c>
      <c r="C684" t="inlineStr">
        <is>
          <t>out of the video game Crash of the 80s</t>
        </is>
      </c>
      <c r="D684">
        <f>HYPERLINK("https://www.youtube.com/watch?v=xpdiwHchwYQ&amp;t=1924s", "Go to time")</f>
        <v/>
      </c>
    </row>
    <row r="685">
      <c r="A685">
        <f>HYPERLINK("https://www.youtube.com/watch?v=QDZsrAaq1MM", "Video")</f>
        <v/>
      </c>
      <c r="B685" t="inlineStr">
        <is>
          <t>2:36</t>
        </is>
      </c>
      <c r="C685" t="inlineStr">
        <is>
          <t>to like for lack of better words trash</t>
        </is>
      </c>
      <c r="D685">
        <f>HYPERLINK("https://www.youtube.com/watch?v=QDZsrAaq1MM&amp;t=156s", "Go to time")</f>
        <v/>
      </c>
    </row>
    <row r="686">
      <c r="A686">
        <f>HYPERLINK("https://www.youtube.com/watch?v=_Mo4NEUCUew", "Video")</f>
        <v/>
      </c>
      <c r="B686" t="inlineStr">
        <is>
          <t>0:36</t>
        </is>
      </c>
      <c r="C686" t="inlineStr">
        <is>
          <t>got that money car crashed on first</t>
        </is>
      </c>
      <c r="D686">
        <f>HYPERLINK("https://www.youtube.com/watch?v=_Mo4NEUCUew&amp;t=36s", "Go to time")</f>
        <v/>
      </c>
    </row>
    <row r="687">
      <c r="A687">
        <f>HYPERLINK("https://www.youtube.com/watch?v=-ZRcWbNf6wg", "Video")</f>
        <v/>
      </c>
      <c r="B687" t="inlineStr">
        <is>
          <t>35:27</t>
        </is>
      </c>
      <c r="C687" t="inlineStr">
        <is>
          <t>he got thrown in trash can is still like</t>
        </is>
      </c>
      <c r="D687">
        <f>HYPERLINK("https://www.youtube.com/watch?v=-ZRcWbNf6wg&amp;t=2127s", "Go to time")</f>
        <v/>
      </c>
    </row>
    <row r="688">
      <c r="A688">
        <f>HYPERLINK("https://www.youtube.com/watch?v=rib7YFtc4Ww", "Video")</f>
        <v/>
      </c>
      <c r="B688" t="inlineStr">
        <is>
          <t>1:52</t>
        </is>
      </c>
      <c r="C688" t="inlineStr">
        <is>
          <t>you're phoning no good piece of trash</t>
        </is>
      </c>
      <c r="D688">
        <f>HYPERLINK("https://www.youtube.com/watch?v=rib7YFtc4Ww&amp;t=112s", "Go to time")</f>
        <v/>
      </c>
    </row>
    <row r="689">
      <c r="A689">
        <f>HYPERLINK("https://www.youtube.com/watch?v=qHtDFslLvTg", "Video")</f>
        <v/>
      </c>
      <c r="B689" t="inlineStr">
        <is>
          <t>0:24</t>
        </is>
      </c>
      <c r="C689" t="inlineStr">
        <is>
          <t>plane crash I'm I'm sorry I didn't know</t>
        </is>
      </c>
      <c r="D689">
        <f>HYPERLINK("https://www.youtube.com/watch?v=qHtDFslLvTg&amp;t=24s", "Go to time")</f>
        <v/>
      </c>
    </row>
    <row r="690">
      <c r="A690">
        <f>HYPERLINK("https://www.youtube.com/watch?v=vrBopmeeV4Y", "Video")</f>
        <v/>
      </c>
      <c r="B690" t="inlineStr">
        <is>
          <t>2:42</t>
        </is>
      </c>
      <c r="C690" t="inlineStr">
        <is>
          <t>trashy but cool way to stick the landing</t>
        </is>
      </c>
      <c r="D690">
        <f>HYPERLINK("https://www.youtube.com/watch?v=vrBopmeeV4Y&amp;t=162s", "Go to time")</f>
        <v/>
      </c>
    </row>
    <row r="691">
      <c r="A691">
        <f>HYPERLINK("https://www.youtube.com/watch?v=z9h5DZSeGBA", "Video")</f>
        <v/>
      </c>
      <c r="B691" t="inlineStr">
        <is>
          <t>0:19</t>
        </is>
      </c>
      <c r="C691" t="inlineStr">
        <is>
          <t>present oldest crashes balls</t>
        </is>
      </c>
      <c r="D691">
        <f>HYPERLINK("https://www.youtube.com/watch?v=z9h5DZSeGBA&amp;t=19s", "Go to time")</f>
        <v/>
      </c>
    </row>
    <row r="692">
      <c r="A692">
        <f>HYPERLINK("https://www.youtube.com/watch?v=j0c_RQDfjSM", "Video")</f>
        <v/>
      </c>
      <c r="B692" t="inlineStr">
        <is>
          <t>0:34</t>
        </is>
      </c>
      <c r="C692" t="inlineStr">
        <is>
          <t>remember your trash talk is needlessly</t>
        </is>
      </c>
      <c r="D692">
        <f>HYPERLINK("https://www.youtube.com/watch?v=j0c_RQDfjSM&amp;t=34s", "Go to time")</f>
        <v/>
      </c>
    </row>
    <row r="693">
      <c r="A693">
        <f>HYPERLINK("https://www.youtube.com/watch?v=79qdAq5f7zU", "Video")</f>
        <v/>
      </c>
      <c r="B693" t="inlineStr">
        <is>
          <t>2:13</t>
        </is>
      </c>
      <c r="C693" t="inlineStr">
        <is>
          <t>t-1000 crashes his truck into an</t>
        </is>
      </c>
      <c r="D693">
        <f>HYPERLINK("https://www.youtube.com/watch?v=79qdAq5f7zU&amp;t=133s", "Go to time")</f>
        <v/>
      </c>
    </row>
    <row r="694">
      <c r="A694">
        <f>HYPERLINK("https://www.youtube.com/watch?v=79qdAq5f7zU", "Video")</f>
        <v/>
      </c>
      <c r="B694" t="inlineStr">
        <is>
          <t>2:33</t>
        </is>
      </c>
      <c r="C694" t="inlineStr">
        <is>
          <t>air and crashes down on the concrete</t>
        </is>
      </c>
      <c r="D694">
        <f>HYPERLINK("https://www.youtube.com/watch?v=79qdAq5f7zU&amp;t=153s", "Go to time")</f>
        <v/>
      </c>
    </row>
    <row r="695">
      <c r="A695">
        <f>HYPERLINK("https://www.youtube.com/watch?v=qiHqi6LP-NQ", "Video")</f>
        <v/>
      </c>
      <c r="B695" t="inlineStr">
        <is>
          <t>0:45</t>
        </is>
      </c>
      <c r="C695" t="inlineStr">
        <is>
          <t>it's looking for the crashed ship</t>
        </is>
      </c>
      <c r="D695">
        <f>HYPERLINK("https://www.youtube.com/watch?v=qiHqi6LP-NQ&amp;t=45s", "Go to time")</f>
        <v/>
      </c>
    </row>
    <row r="696">
      <c r="A696">
        <f>HYPERLINK("https://www.youtube.com/watch?v=qiHqi6LP-NQ", "Video")</f>
        <v/>
      </c>
      <c r="B696" t="inlineStr">
        <is>
          <t>1:01</t>
        </is>
      </c>
      <c r="C696" t="inlineStr">
        <is>
          <t>that crash ship was not an attack</t>
        </is>
      </c>
      <c r="D696">
        <f>HYPERLINK("https://www.youtube.com/watch?v=qiHqi6LP-NQ&amp;t=61s", "Go to time")</f>
        <v/>
      </c>
    </row>
    <row r="697">
      <c r="A697">
        <f>HYPERLINK("https://www.youtube.com/watch?v=Xozv95QM-Wg", "Video")</f>
        <v/>
      </c>
      <c r="B697" t="inlineStr">
        <is>
          <t>22:38</t>
        </is>
      </c>
      <c r="C697" t="inlineStr">
        <is>
          <t>coming up is Wedding Crashers which I I</t>
        </is>
      </c>
      <c r="D697">
        <f>HYPERLINK("https://www.youtube.com/watch?v=Xozv95QM-Wg&amp;t=1358s", "Go to time")</f>
        <v/>
      </c>
    </row>
    <row r="698">
      <c r="A698">
        <f>HYPERLINK("https://www.youtube.com/watch?v=Xozv95QM-Wg", "Video")</f>
        <v/>
      </c>
      <c r="B698" t="inlineStr">
        <is>
          <t>23:30</t>
        </is>
      </c>
      <c r="C698" t="inlineStr">
        <is>
          <t>um but yeah Wedding Crashers was so much</t>
        </is>
      </c>
      <c r="D698">
        <f>HYPERLINK("https://www.youtube.com/watch?v=Xozv95QM-Wg&amp;t=1410s", "Go to time")</f>
        <v/>
      </c>
    </row>
    <row r="699">
      <c r="A699">
        <f>HYPERLINK("https://www.youtube.com/watch?v=rPWbRdk4nlY", "Video")</f>
        <v/>
      </c>
      <c r="B699" t="inlineStr">
        <is>
          <t>11:59</t>
        </is>
      </c>
      <c r="C699" t="inlineStr">
        <is>
          <t>the Brash newcomer of Risky Business and</t>
        </is>
      </c>
      <c r="D699">
        <f>HYPERLINK("https://www.youtube.com/watch?v=rPWbRdk4nlY&amp;t=719s", "Go to time")</f>
        <v/>
      </c>
    </row>
    <row r="700">
      <c r="A700">
        <f>HYPERLINK("https://www.youtube.com/watch?v=DNn1ps4-hPo", "Video")</f>
        <v/>
      </c>
      <c r="B700" t="inlineStr">
        <is>
          <t>1:36</t>
        </is>
      </c>
      <c r="C700" t="inlineStr">
        <is>
          <t>inside with cheesy Euro trash accents</t>
        </is>
      </c>
      <c r="D700">
        <f>HYPERLINK("https://www.youtube.com/watch?v=DNn1ps4-hPo&amp;t=96s", "Go to time")</f>
        <v/>
      </c>
    </row>
    <row r="701">
      <c r="A701">
        <f>HYPERLINK("https://www.youtube.com/watch?v=6V3vY7TW4S8", "Video")</f>
        <v/>
      </c>
      <c r="B701" t="inlineStr">
        <is>
          <t>4:58</t>
        </is>
      </c>
      <c r="C701" t="inlineStr">
        <is>
          <t>he had he suffered a trash tragic loss</t>
        </is>
      </c>
      <c r="D701">
        <f>HYPERLINK("https://www.youtube.com/watch?v=6V3vY7TW4S8&amp;t=298s", "Go to time")</f>
        <v/>
      </c>
    </row>
    <row r="702">
      <c r="A702">
        <f>HYPERLINK("https://www.youtube.com/watch?v=_rJTtdKa1AY", "Video")</f>
        <v/>
      </c>
      <c r="B702" t="inlineStr">
        <is>
          <t>0:27</t>
        </is>
      </c>
      <c r="C702" t="inlineStr">
        <is>
          <t>you'll get your ass beat Rashad it was</t>
        </is>
      </c>
      <c r="D702">
        <f>HYPERLINK("https://www.youtube.com/watch?v=_rJTtdKa1AY&amp;t=27s", "Go to time")</f>
        <v/>
      </c>
    </row>
    <row r="703">
      <c r="A703">
        <f>HYPERLINK("https://www.youtube.com/watch?v=lOhis3kNJSE", "Video")</f>
        <v/>
      </c>
      <c r="B703" t="inlineStr">
        <is>
          <t>12:41</t>
        </is>
      </c>
      <c r="C703" t="inlineStr">
        <is>
          <t>and even likes to talk trash with some</t>
        </is>
      </c>
      <c r="D703">
        <f>HYPERLINK("https://www.youtube.com/watch?v=lOhis3kNJSE&amp;t=761s", "Go to time")</f>
        <v/>
      </c>
    </row>
    <row r="704">
      <c r="A704">
        <f>HYPERLINK("https://www.youtube.com/watch?v=sFo-ejt26JU", "Video")</f>
        <v/>
      </c>
      <c r="B704" t="inlineStr">
        <is>
          <t>2:01</t>
        </is>
      </c>
      <c r="C704" t="inlineStr">
        <is>
          <t>do you think i i could just crash here</t>
        </is>
      </c>
      <c r="D704">
        <f>HYPERLINK("https://www.youtube.com/watch?v=sFo-ejt26JU&amp;t=121s", "Go to time")</f>
        <v/>
      </c>
    </row>
    <row r="705">
      <c r="A705">
        <f>HYPERLINK("https://www.youtube.com/watch?v=TwaTdzDns3w", "Video")</f>
        <v/>
      </c>
      <c r="B705" t="inlineStr">
        <is>
          <t>1:24</t>
        </is>
      </c>
      <c r="C705" t="inlineStr">
        <is>
          <t>care thrash</t>
        </is>
      </c>
      <c r="D705">
        <f>HYPERLINK("https://www.youtube.com/watch?v=TwaTdzDns3w&amp;t=84s", "Go to time")</f>
        <v/>
      </c>
    </row>
    <row r="706">
      <c r="A706">
        <f>HYPERLINK("https://www.youtube.com/watch?v=_mm_Hql8AF0", "Video")</f>
        <v/>
      </c>
      <c r="B706" t="inlineStr">
        <is>
          <t>4:16</t>
        </is>
      </c>
      <c r="C706" t="inlineStr">
        <is>
          <t>you expect a few trash cans to be</t>
        </is>
      </c>
      <c r="D706">
        <f>HYPERLINK("https://www.youtube.com/watch?v=_mm_Hql8AF0&amp;t=256s", "Go to time")</f>
        <v/>
      </c>
    </row>
    <row r="707">
      <c r="A707">
        <f>HYPERLINK("https://www.youtube.com/watch?v=lIWxCXLw43s", "Video")</f>
        <v/>
      </c>
      <c r="B707" t="inlineStr">
        <is>
          <t>0:18</t>
        </is>
      </c>
      <c r="C707" t="inlineStr">
        <is>
          <t>who'll sing a song I said the trash as</t>
        </is>
      </c>
      <c r="D707">
        <f>HYPERLINK("https://www.youtube.com/watch?v=lIWxCXLw43s&amp;t=18s", "Go to time")</f>
        <v/>
      </c>
    </row>
    <row r="708">
      <c r="A708">
        <f>HYPERLINK("https://www.youtube.com/watch?v=tbty8Ao7_IE", "Video")</f>
        <v/>
      </c>
      <c r="B708" t="inlineStr">
        <is>
          <t>0:32</t>
        </is>
      </c>
      <c r="C708" t="inlineStr">
        <is>
          <t>the grounds rather than trash them that</t>
        </is>
      </c>
      <c r="D708">
        <f>HYPERLINK("https://www.youtube.com/watch?v=tbty8Ao7_IE&amp;t=32s", "Go to time")</f>
        <v/>
      </c>
    </row>
    <row r="709">
      <c r="A709">
        <f>HYPERLINK("https://www.youtube.com/watch?v=4oQxDkDkSoM", "Video")</f>
        <v/>
      </c>
      <c r="B709" t="inlineStr">
        <is>
          <t>0:31</t>
        </is>
      </c>
      <c r="C709" t="inlineStr">
        <is>
          <t>the goddamn plane has crashed into the</t>
        </is>
      </c>
      <c r="D709">
        <f>HYPERLINK("https://www.youtube.com/watch?v=4oQxDkDkSoM&amp;t=31s", "Go to time")</f>
        <v/>
      </c>
    </row>
    <row r="710">
      <c r="A710">
        <f>HYPERLINK("https://www.youtube.com/watch?v=xf8ILZnoSr4", "Video")</f>
        <v/>
      </c>
      <c r="B710" t="inlineStr">
        <is>
          <t>0:43</t>
        </is>
      </c>
      <c r="C710" t="inlineStr">
        <is>
          <t>crash to the Earth like pieces of glass</t>
        </is>
      </c>
      <c r="D710">
        <f>HYPERLINK("https://www.youtube.com/watch?v=xf8ILZnoSr4&amp;t=43s", "Go to time")</f>
        <v/>
      </c>
    </row>
    <row r="711">
      <c r="A711">
        <f>HYPERLINK("https://www.youtube.com/watch?v=xf8ILZnoSr4", "Video")</f>
        <v/>
      </c>
      <c r="B711" t="inlineStr">
        <is>
          <t>0:57</t>
        </is>
      </c>
      <c r="C711" t="inlineStr">
        <is>
          <t>700 airplanes having crashed without</t>
        </is>
      </c>
      <c r="D711">
        <f>HYPERLINK("https://www.youtube.com/watch?v=xf8ILZnoSr4&amp;t=57s", "Go to time")</f>
        <v/>
      </c>
    </row>
    <row r="712">
      <c r="A712">
        <f>HYPERLINK("https://www.youtube.com/watch?v=E6glc9X8T78", "Video")</f>
        <v/>
      </c>
      <c r="B712" t="inlineStr">
        <is>
          <t>2:25</t>
        </is>
      </c>
      <c r="C712" t="inlineStr">
        <is>
          <t>felicia rashad in supporting roles</t>
        </is>
      </c>
      <c r="D712">
        <f>HYPERLINK("https://www.youtube.com/watch?v=E6glc9X8T78&amp;t=145s", "Go to time")</f>
        <v/>
      </c>
    </row>
    <row r="713">
      <c r="A713">
        <f>HYPERLINK("https://www.youtube.com/watch?v=AhwvMFlHbKw", "Video")</f>
        <v/>
      </c>
      <c r="B713" t="inlineStr">
        <is>
          <t>20:41</t>
        </is>
      </c>
      <c r="C713" t="inlineStr">
        <is>
          <t>the fact that they do uh crash at a mini</t>
        </is>
      </c>
      <c r="D713">
        <f>HYPERLINK("https://www.youtube.com/watch?v=AhwvMFlHbKw&amp;t=1241s", "Go to time")</f>
        <v/>
      </c>
    </row>
    <row r="714">
      <c r="A714">
        <f>HYPERLINK("https://www.youtube.com/watch?v=VLkFt4Vg-y0", "Video")</f>
        <v/>
      </c>
      <c r="B714" t="inlineStr">
        <is>
          <t>1:15</t>
        </is>
      </c>
      <c r="C714" t="inlineStr">
        <is>
          <t>she crashed my slumber party okay she</t>
        </is>
      </c>
      <c r="D714">
        <f>HYPERLINK("https://www.youtube.com/watch?v=VLkFt4Vg-y0&amp;t=75s", "Go to time")</f>
        <v/>
      </c>
    </row>
    <row r="715">
      <c r="A715">
        <f>HYPERLINK("https://www.youtube.com/watch?v=JFZEUflOreg", "Video")</f>
        <v/>
      </c>
      <c r="B715" t="inlineStr">
        <is>
          <t>3:28</t>
        </is>
      </c>
      <c r="C715" t="inlineStr">
        <is>
          <t>floor come crashing through your</t>
        </is>
      </c>
      <c r="D715">
        <f>HYPERLINK("https://www.youtube.com/watch?v=JFZEUflOreg&amp;t=208s", "Go to time")</f>
        <v/>
      </c>
    </row>
    <row r="716">
      <c r="A716">
        <f>HYPERLINK("https://www.youtube.com/watch?v=KAgdM8lQvYY", "Video")</f>
        <v/>
      </c>
      <c r="B716" t="inlineStr">
        <is>
          <t>1:01</t>
        </is>
      </c>
      <c r="C716" t="inlineStr">
        <is>
          <t>that day at the crash pad we've been</t>
        </is>
      </c>
      <c r="D716">
        <f>HYPERLINK("https://www.youtube.com/watch?v=KAgdM8lQvYY&amp;t=61s", "Go to time")</f>
        <v/>
      </c>
    </row>
    <row r="717">
      <c r="A717">
        <f>HYPERLINK("https://www.youtube.com/watch?v=t6UyEPrqaQI", "Video")</f>
        <v/>
      </c>
      <c r="B717" t="inlineStr">
        <is>
          <t>3:10</t>
        </is>
      </c>
      <c r="C717" t="inlineStr">
        <is>
          <t>jet has crashed in the small town of</t>
        </is>
      </c>
      <c r="D717">
        <f>HYPERLINK("https://www.youtube.com/watch?v=t6UyEPrqaQI&amp;t=190s", "Go to time")</f>
        <v/>
      </c>
    </row>
    <row r="718">
      <c r="A718">
        <f>HYPERLINK("https://www.youtube.com/watch?v=t6UyEPrqaQI", "Video")</f>
        <v/>
      </c>
      <c r="B718" t="inlineStr">
        <is>
          <t>3:25</t>
        </is>
      </c>
      <c r="C718" t="inlineStr">
        <is>
          <t>sky and crash into this small family</t>
        </is>
      </c>
      <c r="D718">
        <f>HYPERLINK("https://www.youtube.com/watch?v=t6UyEPrqaQI&amp;t=205s", "Go to time")</f>
        <v/>
      </c>
    </row>
    <row r="719">
      <c r="A719">
        <f>HYPERLINK("https://www.youtube.com/watch?v=LmNkxR2l_aI", "Video")</f>
        <v/>
      </c>
      <c r="B719" t="inlineStr">
        <is>
          <t>2:42</t>
        </is>
      </c>
      <c r="C719" t="inlineStr">
        <is>
          <t>crashed into the tree I didn't crash</t>
        </is>
      </c>
      <c r="D719">
        <f>HYPERLINK("https://www.youtube.com/watch?v=LmNkxR2l_aI&amp;t=162s", "Go to time")</f>
        <v/>
      </c>
    </row>
    <row r="720">
      <c r="A720">
        <f>HYPERLINK("https://www.youtube.com/watch?v=LmNkxR2l_aI", "Video")</f>
        <v/>
      </c>
      <c r="B720" t="inlineStr">
        <is>
          <t>2:43</t>
        </is>
      </c>
      <c r="C720" t="inlineStr">
        <is>
          <t>into the tree you crashed into the tree</t>
        </is>
      </c>
      <c r="D720">
        <f>HYPERLINK("https://www.youtube.com/watch?v=LmNkxR2l_aI&amp;t=163s", "Go to time")</f>
        <v/>
      </c>
    </row>
    <row r="721">
      <c r="A721">
        <f>HYPERLINK("https://www.youtube.com/watch?v=wTLSW-UCXcM", "Video")</f>
        <v/>
      </c>
      <c r="B721" t="inlineStr">
        <is>
          <t>0:18</t>
        </is>
      </c>
      <c r="C721" t="inlineStr">
        <is>
          <t>on the way back the bus crashed</t>
        </is>
      </c>
      <c r="D721">
        <f>HYPERLINK("https://www.youtube.com/watch?v=wTLSW-UCXcM&amp;t=18s", "Go to time")</f>
        <v/>
      </c>
    </row>
    <row r="722">
      <c r="A722">
        <f>HYPERLINK("https://www.youtube.com/watch?v=qd1adTSSChM", "Video")</f>
        <v/>
      </c>
      <c r="B722" t="inlineStr">
        <is>
          <t>0:28</t>
        </is>
      </c>
      <c r="C722" t="inlineStr">
        <is>
          <t>looks why be so down hearted some trashy</t>
        </is>
      </c>
      <c r="D722">
        <f>HYPERLINK("https://www.youtube.com/watch?v=qd1adTSSChM&amp;t=28s", "Go to time")</f>
        <v/>
      </c>
    </row>
    <row r="723">
      <c r="A723">
        <f>HYPERLINK("https://www.youtube.com/watch?v=RWlOL7KM_qA", "Video")</f>
        <v/>
      </c>
      <c r="B723" t="inlineStr">
        <is>
          <t>22:26</t>
        </is>
      </c>
      <c r="C723" t="inlineStr">
        <is>
          <t>Trasher you should get throat punched</t>
        </is>
      </c>
      <c r="D723">
        <f>HYPERLINK("https://www.youtube.com/watch?v=RWlOL7KM_qA&amp;t=1346s", "Go to time")</f>
        <v/>
      </c>
    </row>
    <row r="724">
      <c r="A724">
        <f>HYPERLINK("https://www.youtube.com/watch?v=RWlOL7KM_qA", "Video")</f>
        <v/>
      </c>
      <c r="B724" t="inlineStr">
        <is>
          <t>24:38</t>
        </is>
      </c>
      <c r="C724" t="inlineStr">
        <is>
          <t>dare I say for a trash Panda Humanity in</t>
        </is>
      </c>
      <c r="D724">
        <f>HYPERLINK("https://www.youtube.com/watch?v=RWlOL7KM_qA&amp;t=1478s", "Go to time")</f>
        <v/>
      </c>
    </row>
    <row r="725">
      <c r="A725">
        <f>HYPERLINK("https://www.youtube.com/watch?v=RWlOL7KM_qA", "Video")</f>
        <v/>
      </c>
      <c r="B725" t="inlineStr">
        <is>
          <t>42:12</t>
        </is>
      </c>
      <c r="C725" t="inlineStr">
        <is>
          <t>Star Wars references that he makes trash</t>
        </is>
      </c>
      <c r="D725">
        <f>HYPERLINK("https://www.youtube.com/watch?v=RWlOL7KM_qA&amp;t=2532s", "Go to time")</f>
        <v/>
      </c>
    </row>
    <row r="726">
      <c r="A726">
        <f>HYPERLINK("https://www.youtube.com/watch?v=dS3kSBVyXxs", "Video")</f>
        <v/>
      </c>
      <c r="B726" t="inlineStr">
        <is>
          <t>1:08</t>
        </is>
      </c>
      <c r="C726" t="inlineStr">
        <is>
          <t>be complaining about his rash could you</t>
        </is>
      </c>
      <c r="D726">
        <f>HYPERLINK("https://www.youtube.com/watch?v=dS3kSBVyXxs&amp;t=68s", "Go to time")</f>
        <v/>
      </c>
    </row>
    <row r="727">
      <c r="A727">
        <f>HYPERLINK("https://www.youtube.com/watch?v=oqQRN6jLsIY", "Video")</f>
        <v/>
      </c>
      <c r="B727" t="inlineStr">
        <is>
          <t>0:42</t>
        </is>
      </c>
      <c r="C727" t="inlineStr">
        <is>
          <t>crashing your</t>
        </is>
      </c>
      <c r="D727">
        <f>HYPERLINK("https://www.youtube.com/watch?v=oqQRN6jLsIY&amp;t=42s", "Go to time")</f>
        <v/>
      </c>
    </row>
    <row r="728">
      <c r="A728">
        <f>HYPERLINK("https://www.youtube.com/watch?v=oqQRN6jLsIY", "Video")</f>
        <v/>
      </c>
      <c r="B728" t="inlineStr">
        <is>
          <t>0:45</t>
        </is>
      </c>
      <c r="C728" t="inlineStr">
        <is>
          <t>party truth is I plan on crashing a lot</t>
        </is>
      </c>
      <c r="D728">
        <f>HYPERLINK("https://www.youtube.com/watch?v=oqQRN6jLsIY&amp;t=45s", "Go to time")</f>
        <v/>
      </c>
    </row>
    <row r="729">
      <c r="A729">
        <f>HYPERLINK("https://www.youtube.com/watch?v=x_NCDybaJIk", "Video")</f>
        <v/>
      </c>
      <c r="B729" t="inlineStr">
        <is>
          <t>1:19</t>
        </is>
      </c>
      <c r="C729" t="inlineStr">
        <is>
          <t>fatal trash the party</t>
        </is>
      </c>
      <c r="D729">
        <f>HYPERLINK("https://www.youtube.com/watch?v=x_NCDybaJIk&amp;t=79s", "Go to time")</f>
        <v/>
      </c>
    </row>
    <row r="730">
      <c r="A730">
        <f>HYPERLINK("https://www.youtube.com/watch?v=XHuZ63p6zw0", "Video")</f>
        <v/>
      </c>
      <c r="B730" t="inlineStr">
        <is>
          <t>18:31</t>
        </is>
      </c>
      <c r="C730" t="inlineStr">
        <is>
          <t>air force one crash air force one</t>
        </is>
      </c>
      <c r="D730">
        <f>HYPERLINK("https://www.youtube.com/watch?v=XHuZ63p6zw0&amp;t=1111s", "Go to time")</f>
        <v/>
      </c>
    </row>
    <row r="731">
      <c r="A731">
        <f>HYPERLINK("https://www.youtube.com/watch?v=XHuZ63p6zw0", "Video")</f>
        <v/>
      </c>
      <c r="B731" t="inlineStr">
        <is>
          <t>19:11</t>
        </is>
      </c>
      <c r="C731" t="inlineStr">
        <is>
          <t>crashed at the end do you remember</t>
        </is>
      </c>
      <c r="D731">
        <f>HYPERLINK("https://www.youtube.com/watch?v=XHuZ63p6zw0&amp;t=1151s", "Go to time")</f>
        <v/>
      </c>
    </row>
    <row r="732">
      <c r="A732">
        <f>HYPERLINK("https://www.youtube.com/watch?v=XHuZ63p6zw0", "Video")</f>
        <v/>
      </c>
      <c r="B732" t="inlineStr">
        <is>
          <t>19:42</t>
        </is>
      </c>
      <c r="C732" t="inlineStr">
        <is>
          <t>when the cheesy plane has the crash</t>
        </is>
      </c>
      <c r="D732">
        <f>HYPERLINK("https://www.youtube.com/watch?v=XHuZ63p6zw0&amp;t=1182s", "Go to time")</f>
        <v/>
      </c>
    </row>
    <row r="733">
      <c r="A733">
        <f>HYPERLINK("https://www.youtube.com/watch?v=XHuZ63p6zw0", "Video")</f>
        <v/>
      </c>
      <c r="B733" t="inlineStr">
        <is>
          <t>20:13</t>
        </is>
      </c>
      <c r="C733" t="inlineStr">
        <is>
          <t>years ago back to life a plane crash</t>
        </is>
      </c>
      <c r="D733">
        <f>HYPERLINK("https://www.youtube.com/watch?v=XHuZ63p6zw0&amp;t=1213s", "Go to time")</f>
        <v/>
      </c>
    </row>
    <row r="734">
      <c r="A734">
        <f>HYPERLINK("https://www.youtube.com/watch?v=tuZcV5zltSA", "Video")</f>
        <v/>
      </c>
      <c r="B734" t="inlineStr">
        <is>
          <t>0:15</t>
        </is>
      </c>
      <c r="C734" t="inlineStr">
        <is>
          <t>lives by not crashing</t>
        </is>
      </c>
      <c r="D734">
        <f>HYPERLINK("https://www.youtube.com/watch?v=tuZcV5zltSA&amp;t=15s", "Go to time")</f>
        <v/>
      </c>
    </row>
    <row r="735">
      <c r="A735">
        <f>HYPERLINK("https://www.youtube.com/watch?v=f8FynUg953c", "Video")</f>
        <v/>
      </c>
      <c r="B735" t="inlineStr">
        <is>
          <t>1:13</t>
        </is>
      </c>
      <c r="C735" t="inlineStr">
        <is>
          <t>crash</t>
        </is>
      </c>
      <c r="D735">
        <f>HYPERLINK("https://www.youtube.com/watch?v=f8FynUg953c&amp;t=73s", "Go to time")</f>
        <v/>
      </c>
    </row>
    <row r="736">
      <c r="A736">
        <f>HYPERLINK("https://www.youtube.com/watch?v=Z_WhAyucr_E", "Video")</f>
        <v/>
      </c>
      <c r="B736" t="inlineStr">
        <is>
          <t>0:28</t>
        </is>
      </c>
      <c r="C736" t="inlineStr">
        <is>
          <t>Edelstein have crashed our prom could</t>
        </is>
      </c>
      <c r="D736">
        <f>HYPERLINK("https://www.youtube.com/watch?v=Z_WhAyucr_E&amp;t=28s", "Go to time")</f>
        <v/>
      </c>
    </row>
    <row r="737">
      <c r="A737">
        <f>HYPERLINK("https://www.youtube.com/watch?v=Q7r3HIkBJcg", "Video")</f>
        <v/>
      </c>
      <c r="B737" t="inlineStr">
        <is>
          <t>2:46</t>
        </is>
      </c>
      <c r="C737" t="inlineStr">
        <is>
          <t>sort of known you try to crash the party</t>
        </is>
      </c>
      <c r="D737">
        <f>HYPERLINK("https://www.youtube.com/watch?v=Q7r3HIkBJcg&amp;t=166s", "Go to time")</f>
        <v/>
      </c>
    </row>
    <row r="738">
      <c r="A738">
        <f>HYPERLINK("https://www.youtube.com/watch?v=Q7r3HIkBJcg", "Video")</f>
        <v/>
      </c>
      <c r="B738" t="inlineStr">
        <is>
          <t>2:48</t>
        </is>
      </c>
      <c r="C738" t="inlineStr">
        <is>
          <t>oh I intend to do more than crash this</t>
        </is>
      </c>
      <c r="D738">
        <f>HYPERLINK("https://www.youtube.com/watch?v=Q7r3HIkBJcg&amp;t=168s", "Go to time")</f>
        <v/>
      </c>
    </row>
    <row r="739">
      <c r="A739">
        <f>HYPERLINK("https://www.youtube.com/watch?v=loiGNXFL390", "Video")</f>
        <v/>
      </c>
      <c r="B739" t="inlineStr">
        <is>
          <t>0:59</t>
        </is>
      </c>
      <c r="C739" t="inlineStr">
        <is>
          <t>oh my mind is already trash so I'd</t>
        </is>
      </c>
      <c r="D739">
        <f>HYPERLINK("https://www.youtube.com/watch?v=loiGNXFL390&amp;t=59s", "Go to time")</f>
        <v/>
      </c>
    </row>
    <row r="740">
      <c r="A740">
        <f>HYPERLINK("https://www.youtube.com/watch?v=3UFFhknF0SA", "Video")</f>
        <v/>
      </c>
      <c r="B740" t="inlineStr">
        <is>
          <t>0:21</t>
        </is>
      </c>
      <c r="C740" t="inlineStr">
        <is>
          <t>crash</t>
        </is>
      </c>
      <c r="D740">
        <f>HYPERLINK("https://www.youtube.com/watch?v=3UFFhknF0SA&amp;t=21s", "Go to time")</f>
        <v/>
      </c>
    </row>
    <row r="741">
      <c r="A741">
        <f>HYPERLINK("https://www.youtube.com/watch?v=FsUq7WgVc8E", "Video")</f>
        <v/>
      </c>
      <c r="B741" t="inlineStr">
        <is>
          <t>1:03</t>
        </is>
      </c>
      <c r="C741" t="inlineStr">
        <is>
          <t>okay one guy died on a plane crash last</t>
        </is>
      </c>
      <c r="D741">
        <f>HYPERLINK("https://www.youtube.com/watch?v=FsUq7WgVc8E&amp;t=63s", "Go to time")</f>
        <v/>
      </c>
    </row>
    <row r="742">
      <c r="A742">
        <f>HYPERLINK("https://www.youtube.com/watch?v=DYBqhR_0wiw", "Video")</f>
        <v/>
      </c>
      <c r="B742" t="inlineStr">
        <is>
          <t>3:46</t>
        </is>
      </c>
      <c r="C742" t="inlineStr">
        <is>
          <t>anything to Brash get it breaks</t>
        </is>
      </c>
      <c r="D742">
        <f>HYPERLINK("https://www.youtube.com/watch?v=DYBqhR_0wiw&amp;t=226s", "Go to time")</f>
        <v/>
      </c>
    </row>
    <row r="743">
      <c r="A743">
        <f>HYPERLINK("https://www.youtube.com/watch?v=DYBqhR_0wiw", "Video")</f>
        <v/>
      </c>
      <c r="B743" t="inlineStr">
        <is>
          <t>11:20</t>
        </is>
      </c>
      <c r="C743" t="inlineStr">
        <is>
          <t>passed away in a car crash six months</t>
        </is>
      </c>
      <c r="D743">
        <f>HYPERLINK("https://www.youtube.com/watch?v=DYBqhR_0wiw&amp;t=680s", "Go to time")</f>
        <v/>
      </c>
    </row>
    <row r="744">
      <c r="A744">
        <f>HYPERLINK("https://www.youtube.com/watch?v=2UdW17knMfw", "Video")</f>
        <v/>
      </c>
      <c r="B744" t="inlineStr">
        <is>
          <t>36:32</t>
        </is>
      </c>
      <c r="C744" t="inlineStr">
        <is>
          <t>glasses survive the plane crashed onto</t>
        </is>
      </c>
      <c r="D744">
        <f>HYPERLINK("https://www.youtube.com/watch?v=2UdW17knMfw&amp;t=2192s", "Go to time")</f>
        <v/>
      </c>
    </row>
    <row r="745">
      <c r="A745">
        <f>HYPERLINK("https://www.youtube.com/watch?v=2UdW17knMfw", "Video")</f>
        <v/>
      </c>
      <c r="B745" t="inlineStr">
        <is>
          <t>43:50</t>
        </is>
      </c>
      <c r="C745" t="inlineStr">
        <is>
          <t>white trash kids of the lake towns of</t>
        </is>
      </c>
      <c r="D745">
        <f>HYPERLINK("https://www.youtube.com/watch?v=2UdW17knMfw&amp;t=2630s", "Go to time")</f>
        <v/>
      </c>
    </row>
    <row r="746">
      <c r="A746">
        <f>HYPERLINK("https://www.youtube.com/watch?v=58J1vutT7qQ", "Video")</f>
        <v/>
      </c>
      <c r="B746" t="inlineStr">
        <is>
          <t>2:35</t>
        </is>
      </c>
      <c r="C746" t="inlineStr">
        <is>
          <t>straight in the trash go ahead and shoot</t>
        </is>
      </c>
      <c r="D746">
        <f>HYPERLINK("https://www.youtube.com/watch?v=58J1vutT7qQ&amp;t=155s", "Go to time")</f>
        <v/>
      </c>
    </row>
    <row r="747">
      <c r="A747">
        <f>HYPERLINK("https://www.youtube.com/watch?v=oOivuzQI2co", "Video")</f>
        <v/>
      </c>
      <c r="B747" t="inlineStr">
        <is>
          <t>1:24</t>
        </is>
      </c>
      <c r="C747" t="inlineStr">
        <is>
          <t>sucking gutter trash</t>
        </is>
      </c>
      <c r="D747">
        <f>HYPERLINK("https://www.youtube.com/watch?v=oOivuzQI2co&amp;t=84s", "Go to time")</f>
        <v/>
      </c>
    </row>
    <row r="748">
      <c r="A748">
        <f>HYPERLINK("https://www.youtube.com/watch?v=ANTOMowTXZU", "Video")</f>
        <v/>
      </c>
      <c r="B748" t="inlineStr">
        <is>
          <t>0:00</t>
        </is>
      </c>
      <c r="C748" t="inlineStr">
        <is>
          <t>if we always crash you to our collective</t>
        </is>
      </c>
      <c r="D748">
        <f>HYPERLINK("https://www.youtube.com/watch?v=ANTOMowTXZU&amp;t=0s", "Go to time")</f>
        <v/>
      </c>
    </row>
    <row r="749">
      <c r="A749">
        <f>HYPERLINK("https://www.youtube.com/watch?v=H-YC_VUoPTY", "Video")</f>
        <v/>
      </c>
      <c r="B749" t="inlineStr">
        <is>
          <t>4:44</t>
        </is>
      </c>
      <c r="C749" t="inlineStr">
        <is>
          <t>thor and sending him crashing through</t>
        </is>
      </c>
      <c r="D749">
        <f>HYPERLINK("https://www.youtube.com/watch?v=H-YC_VUoPTY&amp;t=284s", "Go to time")</f>
        <v/>
      </c>
    </row>
    <row r="750">
      <c r="A750">
        <f>HYPERLINK("https://www.youtube.com/watch?v=H-YC_VUoPTY", "Video")</f>
        <v/>
      </c>
      <c r="B750" t="inlineStr">
        <is>
          <t>11:17</t>
        </is>
      </c>
      <c r="C750" t="inlineStr">
        <is>
          <t>understand why thor comes crashing down</t>
        </is>
      </c>
      <c r="D750">
        <f>HYPERLINK("https://www.youtube.com/watch?v=H-YC_VUoPTY&amp;t=677s", "Go to time")</f>
        <v/>
      </c>
    </row>
    <row r="751">
      <c r="A751">
        <f>HYPERLINK("https://www.youtube.com/watch?v=zmcsS0UHWBE", "Video")</f>
        <v/>
      </c>
      <c r="B751" t="inlineStr">
        <is>
          <t>1:46</t>
        </is>
      </c>
      <c r="C751" t="inlineStr">
        <is>
          <t>girl's trash</t>
        </is>
      </c>
      <c r="D751">
        <f>HYPERLINK("https://www.youtube.com/watch?v=zmcsS0UHWBE&amp;t=106s", "Go to time")</f>
        <v/>
      </c>
    </row>
    <row r="752">
      <c r="A752">
        <f>HYPERLINK("https://www.youtube.com/watch?v=kim-p8Eaetw", "Video")</f>
        <v/>
      </c>
      <c r="B752" t="inlineStr">
        <is>
          <t>6:14</t>
        </is>
      </c>
      <c r="C752" t="inlineStr">
        <is>
          <t>crash she goes oh hell no like that's</t>
        </is>
      </c>
      <c r="D752">
        <f>HYPERLINK("https://www.youtube.com/watch?v=kim-p8Eaetw&amp;t=374s", "Go to time")</f>
        <v/>
      </c>
    </row>
    <row r="753">
      <c r="A753">
        <f>HYPERLINK("https://www.youtube.com/watch?v=IRGe_qnfCnk", "Video")</f>
        <v/>
      </c>
      <c r="B753" t="inlineStr">
        <is>
          <t>8:02</t>
        </is>
      </c>
      <c r="C753" t="inlineStr">
        <is>
          <t>crash</t>
        </is>
      </c>
      <c r="D753">
        <f>HYPERLINK("https://www.youtube.com/watch?v=IRGe_qnfCnk&amp;t=482s", "Go to time")</f>
        <v/>
      </c>
    </row>
    <row r="754">
      <c r="A754">
        <f>HYPERLINK("https://www.youtube.com/watch?v=IRGe_qnfCnk", "Video")</f>
        <v/>
      </c>
      <c r="B754" t="inlineStr">
        <is>
          <t>8:33</t>
        </is>
      </c>
      <c r="C754" t="inlineStr">
        <is>
          <t>crashes on an unexplored planet the</t>
        </is>
      </c>
      <c r="D754">
        <f>HYPERLINK("https://www.youtube.com/watch?v=IRGe_qnfCnk&amp;t=513s", "Go to time")</f>
        <v/>
      </c>
    </row>
    <row r="755">
      <c r="A755">
        <f>HYPERLINK("https://www.youtube.com/watch?v=IRGe_qnfCnk", "Video")</f>
        <v/>
      </c>
      <c r="B755" t="inlineStr">
        <is>
          <t>9:32</t>
        </is>
      </c>
      <c r="C755" t="inlineStr">
        <is>
          <t>crashes on an alien planet dark eclipse</t>
        </is>
      </c>
      <c r="D755">
        <f>HYPERLINK("https://www.youtube.com/watch?v=IRGe_qnfCnk&amp;t=572s", "Go to time")</f>
        <v/>
      </c>
    </row>
    <row r="756">
      <c r="A756">
        <f>HYPERLINK("https://www.youtube.com/watch?v=IRGe_qnfCnk", "Video")</f>
        <v/>
      </c>
      <c r="B756" t="inlineStr">
        <is>
          <t>17:48</t>
        </is>
      </c>
      <c r="C756" t="inlineStr">
        <is>
          <t>talents of benedict cumberbatch rashida</t>
        </is>
      </c>
      <c r="D756">
        <f>HYPERLINK("https://www.youtube.com/watch?v=IRGe_qnfCnk&amp;t=1068s", "Go to time")</f>
        <v/>
      </c>
    </row>
    <row r="757">
      <c r="A757">
        <f>HYPERLINK("https://www.youtube.com/watch?v=-nqpvSjmvKI", "Video")</f>
        <v/>
      </c>
      <c r="B757" t="inlineStr">
        <is>
          <t>18:54</t>
        </is>
      </c>
      <c r="C757" t="inlineStr">
        <is>
          <t>that stars mamadou ati felicia rashad</t>
        </is>
      </c>
      <c r="D757">
        <f>HYPERLINK("https://www.youtube.com/watch?v=-nqpvSjmvKI&amp;t=1134s", "Go to time")</f>
        <v/>
      </c>
    </row>
    <row r="758">
      <c r="A758">
        <f>HYPERLINK("https://www.youtube.com/watch?v=zQO3q1lSZ4k", "Video")</f>
        <v/>
      </c>
      <c r="B758" t="inlineStr">
        <is>
          <t>15:18</t>
        </is>
      </c>
      <c r="C758" t="inlineStr">
        <is>
          <t>goes this is trash and I'm like no it's</t>
        </is>
      </c>
      <c r="D758">
        <f>HYPERLINK("https://www.youtube.com/watch?v=zQO3q1lSZ4k&amp;t=918s", "Go to time")</f>
        <v/>
      </c>
    </row>
    <row r="759">
      <c r="A759">
        <f>HYPERLINK("https://www.youtube.com/watch?v=zQO3q1lSZ4k", "Video")</f>
        <v/>
      </c>
      <c r="B759" t="inlineStr">
        <is>
          <t>27:37</t>
        </is>
      </c>
      <c r="C759" t="inlineStr">
        <is>
          <t>like man you trash dog why why are you</t>
        </is>
      </c>
      <c r="D759">
        <f>HYPERLINK("https://www.youtube.com/watch?v=zQO3q1lSZ4k&amp;t=1657s", "Go to time")</f>
        <v/>
      </c>
    </row>
    <row r="760">
      <c r="A760">
        <f>HYPERLINK("https://www.youtube.com/watch?v=zQO3q1lSZ4k", "Video")</f>
        <v/>
      </c>
      <c r="B760" t="inlineStr">
        <is>
          <t>37:16</t>
        </is>
      </c>
      <c r="C760" t="inlineStr">
        <is>
          <t>trashy exploitation movie a sex movie</t>
        </is>
      </c>
      <c r="D760">
        <f>HYPERLINK("https://www.youtube.com/watch?v=zQO3q1lSZ4k&amp;t=2236s", "Go to time")</f>
        <v/>
      </c>
    </row>
    <row r="761">
      <c r="A761">
        <f>HYPERLINK("https://www.youtube.com/watch?v=N9rlqZEThgk", "Video")</f>
        <v/>
      </c>
      <c r="B761" t="inlineStr">
        <is>
          <t>10:00</t>
        </is>
      </c>
      <c r="C761" t="inlineStr">
        <is>
          <t>car crash that happens and then goes</t>
        </is>
      </c>
      <c r="D761">
        <f>HYPERLINK("https://www.youtube.com/watch?v=N9rlqZEThgk&amp;t=600s", "Go to time")</f>
        <v/>
      </c>
    </row>
    <row r="762">
      <c r="A762">
        <f>HYPERLINK("https://www.youtube.com/watch?v=CEqo2XUjkTA", "Video")</f>
        <v/>
      </c>
      <c r="B762" t="inlineStr">
        <is>
          <t>0:22</t>
        </is>
      </c>
      <c r="C762" t="inlineStr">
        <is>
          <t>are we too rash too unadvised too quick</t>
        </is>
      </c>
      <c r="D762">
        <f>HYPERLINK("https://www.youtube.com/watch?v=CEqo2XUjkTA&amp;t=22s", "Go to time")</f>
        <v/>
      </c>
    </row>
    <row r="763">
      <c r="A763">
        <f>HYPERLINK("https://www.youtube.com/watch?v=0qQS7YleR_w", "Video")</f>
        <v/>
      </c>
      <c r="B763" t="inlineStr">
        <is>
          <t>1:40</t>
        </is>
      </c>
      <c r="C763" t="inlineStr">
        <is>
          <t>there he is Spider-Man made me crash the</t>
        </is>
      </c>
      <c r="D763">
        <f>HYPERLINK("https://www.youtube.com/watch?v=0qQS7YleR_w&amp;t=100s", "Go to time")</f>
        <v/>
      </c>
    </row>
    <row r="764">
      <c r="A764">
        <f>HYPERLINK("https://www.youtube.com/watch?v=yaqDoG3X_xc", "Video")</f>
        <v/>
      </c>
      <c r="B764" t="inlineStr">
        <is>
          <t>7:02</t>
        </is>
      </c>
      <c r="C764" t="inlineStr">
        <is>
          <t>comes crashing down using its grappling</t>
        </is>
      </c>
      <c r="D764">
        <f>HYPERLINK("https://www.youtube.com/watch?v=yaqDoG3X_xc&amp;t=422s", "Go to time")</f>
        <v/>
      </c>
    </row>
    <row r="765">
      <c r="A765">
        <f>HYPERLINK("https://www.youtube.com/watch?v=yaqDoG3X_xc", "Video")</f>
        <v/>
      </c>
      <c r="B765" t="inlineStr">
        <is>
          <t>24:02</t>
        </is>
      </c>
      <c r="C765" t="inlineStr">
        <is>
          <t>up a landslide crashes into the river</t>
        </is>
      </c>
      <c r="D765">
        <f>HYPERLINK("https://www.youtube.com/watch?v=yaqDoG3X_xc&amp;t=1442s", "Go to time")</f>
        <v/>
      </c>
    </row>
    <row r="766">
      <c r="A766">
        <f>HYPERLINK("https://www.youtube.com/watch?v=02UTnweaKhA", "Video")</f>
        <v/>
      </c>
      <c r="B766" t="inlineStr">
        <is>
          <t>0:42</t>
        </is>
      </c>
      <c r="C766" t="inlineStr">
        <is>
          <t>but Judy is crossing the crashing</t>
        </is>
      </c>
      <c r="D766">
        <f>HYPERLINK("https://www.youtube.com/watch?v=02UTnweaKhA&amp;t=42s", "Go to time")</f>
        <v/>
      </c>
    </row>
    <row r="767">
      <c r="A767">
        <f>HYPERLINK("https://www.youtube.com/watch?v=Hi_7F-ceatg", "Video")</f>
        <v/>
      </c>
      <c r="B767" t="inlineStr">
        <is>
          <t>1:04</t>
        </is>
      </c>
      <c r="C767" t="inlineStr">
        <is>
          <t>went looking for a crashed meteor</t>
        </is>
      </c>
      <c r="D767">
        <f>HYPERLINK("https://www.youtube.com/watch?v=Hi_7F-ceatg&amp;t=64s", "Go to time")</f>
        <v/>
      </c>
    </row>
    <row r="768">
      <c r="A768">
        <f>HYPERLINK("https://www.youtube.com/watch?v=JkAWo365C8c", "Video")</f>
        <v/>
      </c>
      <c r="B768" t="inlineStr">
        <is>
          <t>21:21</t>
        </is>
      </c>
      <c r="C768" t="inlineStr">
        <is>
          <t>opponent so you're the one that trashed</t>
        </is>
      </c>
      <c r="D768">
        <f>HYPERLINK("https://www.youtube.com/watch?v=JkAWo365C8c&amp;t=1281s", "Go to time")</f>
        <v/>
      </c>
    </row>
    <row r="769">
      <c r="A769">
        <f>HYPERLINK("https://www.youtube.com/watch?v=JkAWo365C8c", "Video")</f>
        <v/>
      </c>
      <c r="B769" t="inlineStr">
        <is>
          <t>21:29</t>
        </is>
      </c>
      <c r="C769" t="inlineStr">
        <is>
          <t>to trash their dojo and steal the Medal</t>
        </is>
      </c>
      <c r="D769">
        <f>HYPERLINK("https://www.youtube.com/watch?v=JkAWo365C8c&amp;t=1289s", "Go to time")</f>
        <v/>
      </c>
    </row>
    <row r="770">
      <c r="A770">
        <f>HYPERLINK("https://www.youtube.com/watch?v=upyGJw1GYzs", "Video")</f>
        <v/>
      </c>
      <c r="B770" t="inlineStr">
        <is>
          <t>3:23</t>
        </is>
      </c>
      <c r="C770" t="inlineStr">
        <is>
          <t>with the Crasher from last night Excuse</t>
        </is>
      </c>
      <c r="D770">
        <f>HYPERLINK("https://www.youtube.com/watch?v=upyGJw1GYzs&amp;t=203s", "Go to time")</f>
        <v/>
      </c>
    </row>
    <row r="771">
      <c r="A771">
        <f>HYPERLINK("https://www.youtube.com/watch?v=zkY-Td5ds1c", "Video")</f>
        <v/>
      </c>
      <c r="B771" t="inlineStr">
        <is>
          <t>7:04</t>
        </is>
      </c>
      <c r="C771" t="inlineStr">
        <is>
          <t>crash in a populated area i bet cruz was</t>
        </is>
      </c>
      <c r="D771">
        <f>HYPERLINK("https://www.youtube.com/watch?v=zkY-Td5ds1c&amp;t=424s", "Go to time")</f>
        <v/>
      </c>
    </row>
    <row r="772">
      <c r="A772">
        <f>HYPERLINK("https://www.youtube.com/watch?v=zkY-Td5ds1c", "Video")</f>
        <v/>
      </c>
      <c r="B772" t="inlineStr">
        <is>
          <t>13:13</t>
        </is>
      </c>
      <c r="C772" t="inlineStr">
        <is>
          <t>foot viaduct and crashes into the water</t>
        </is>
      </c>
      <c r="D772">
        <f>HYPERLINK("https://www.youtube.com/watch?v=zkY-Td5ds1c&amp;t=793s", "Go to time")</f>
        <v/>
      </c>
    </row>
    <row r="773">
      <c r="A773">
        <f>HYPERLINK("https://www.youtube.com/watch?v=zkY-Td5ds1c", "Video")</f>
        <v/>
      </c>
      <c r="B773" t="inlineStr">
        <is>
          <t>17:53</t>
        </is>
      </c>
      <c r="C773" t="inlineStr">
        <is>
          <t>crashes and explodes but still that is a</t>
        </is>
      </c>
      <c r="D773">
        <f>HYPERLINK("https://www.youtube.com/watch?v=zkY-Td5ds1c&amp;t=1073s", "Go to time")</f>
        <v/>
      </c>
    </row>
    <row r="774">
      <c r="A774">
        <f>HYPERLINK("https://www.youtube.com/watch?v=zkY-Td5ds1c", "Video")</f>
        <v/>
      </c>
      <c r="B774" t="inlineStr">
        <is>
          <t>19:50</t>
        </is>
      </c>
      <c r="C774" t="inlineStr">
        <is>
          <t>passengers from crashing</t>
        </is>
      </c>
      <c r="D774">
        <f>HYPERLINK("https://www.youtube.com/watch?v=zkY-Td5ds1c&amp;t=1190s", "Go to time")</f>
        <v/>
      </c>
    </row>
    <row r="775">
      <c r="A775">
        <f>HYPERLINK("https://www.youtube.com/watch?v=zkY-Td5ds1c", "Video")</f>
        <v/>
      </c>
      <c r="B775" t="inlineStr">
        <is>
          <t>20:33</t>
        </is>
      </c>
      <c r="C775" t="inlineStr">
        <is>
          <t>ruined when doc ock crashes back onto</t>
        </is>
      </c>
      <c r="D775">
        <f>HYPERLINK("https://www.youtube.com/watch?v=zkY-Td5ds1c&amp;t=1233s", "Go to time")</f>
        <v/>
      </c>
    </row>
    <row r="776">
      <c r="A776">
        <f>HYPERLINK("https://www.youtube.com/watch?v=4NZKyAA5m_Y", "Video")</f>
        <v/>
      </c>
      <c r="B776" t="inlineStr">
        <is>
          <t>2:31</t>
        </is>
      </c>
      <c r="C776" t="inlineStr">
        <is>
          <t>come crashing through your</t>
        </is>
      </c>
      <c r="D776">
        <f>HYPERLINK("https://www.youtube.com/watch?v=4NZKyAA5m_Y&amp;t=151s", "Go to time")</f>
        <v/>
      </c>
    </row>
    <row r="777">
      <c r="A777">
        <f>HYPERLINK("https://www.youtube.com/watch?v=83122tKLGw4", "Video")</f>
        <v/>
      </c>
      <c r="B777" t="inlineStr">
        <is>
          <t>15:51</t>
        </is>
      </c>
      <c r="C777" t="inlineStr">
        <is>
          <t>being like really crude and really Brash</t>
        </is>
      </c>
      <c r="D777">
        <f>HYPERLINK("https://www.youtube.com/watch?v=83122tKLGw4&amp;t=951s", "Go to time")</f>
        <v/>
      </c>
    </row>
    <row r="778">
      <c r="A778">
        <f>HYPERLINK("https://www.youtube.com/watch?v=83122tKLGw4", "Video")</f>
        <v/>
      </c>
      <c r="B778" t="inlineStr">
        <is>
          <t>16:30</t>
        </is>
      </c>
      <c r="C778" t="inlineStr">
        <is>
          <t>until after Wedding Crashers and even</t>
        </is>
      </c>
      <c r="D778">
        <f>HYPERLINK("https://www.youtube.com/watch?v=83122tKLGw4&amp;t=990s", "Go to time")</f>
        <v/>
      </c>
    </row>
    <row r="779">
      <c r="A779">
        <f>HYPERLINK("https://www.youtube.com/watch?v=CQG0wTmB10o", "Video")</f>
        <v/>
      </c>
      <c r="B779" t="inlineStr">
        <is>
          <t>0:02</t>
        </is>
      </c>
      <c r="C779" t="inlineStr">
        <is>
          <t>today come on hello I got some trash</t>
        </is>
      </c>
      <c r="D779">
        <f>HYPERLINK("https://www.youtube.com/watch?v=CQG0wTmB10o&amp;t=2s", "Go to time")</f>
        <v/>
      </c>
    </row>
    <row r="780">
      <c r="A780">
        <f>HYPERLINK("https://www.youtube.com/watch?v=TXrD3_E17q4", "Video")</f>
        <v/>
      </c>
      <c r="B780" t="inlineStr">
        <is>
          <t>1:51</t>
        </is>
      </c>
      <c r="C780" t="inlineStr">
        <is>
          <t>sorry this is for board rash but it</t>
        </is>
      </c>
      <c r="D780">
        <f>HYPERLINK("https://www.youtube.com/watch?v=TXrD3_E17q4&amp;t=111s", "Go to time")</f>
        <v/>
      </c>
    </row>
    <row r="781">
      <c r="A781">
        <f>HYPERLINK("https://www.youtube.com/watch?v=RWrByJp_jMw", "Video")</f>
        <v/>
      </c>
      <c r="B781" t="inlineStr">
        <is>
          <t>1:23</t>
        </is>
      </c>
      <c r="C781" t="inlineStr">
        <is>
          <t>crashing pulse High</t>
        </is>
      </c>
      <c r="D781">
        <f>HYPERLINK("https://www.youtube.com/watch?v=RWrByJp_jMw&amp;t=83s", "Go to time")</f>
        <v/>
      </c>
    </row>
    <row r="782">
      <c r="A782">
        <f>HYPERLINK("https://www.youtube.com/watch?v=dMx-oZHKYh4", "Video")</f>
        <v/>
      </c>
      <c r="B782" t="inlineStr">
        <is>
          <t>1:19</t>
        </is>
      </c>
      <c r="C782" t="inlineStr">
        <is>
          <t>I mean were you in a car crash or</t>
        </is>
      </c>
      <c r="D782">
        <f>HYPERLINK("https://www.youtube.com/watch?v=dMx-oZHKYh4&amp;t=79s", "Go to time")</f>
        <v/>
      </c>
    </row>
    <row r="783">
      <c r="A783">
        <f>HYPERLINK("https://www.youtube.com/watch?v=jWaI4qctNck", "Video")</f>
        <v/>
      </c>
      <c r="B783" t="inlineStr">
        <is>
          <t>2:15</t>
        </is>
      </c>
      <c r="C783" t="inlineStr">
        <is>
          <t>I better not ever catch you a trash like</t>
        </is>
      </c>
      <c r="D783">
        <f>HYPERLINK("https://www.youtube.com/watch?v=jWaI4qctNck&amp;t=135s", "Go to time")</f>
        <v/>
      </c>
    </row>
    <row r="784">
      <c r="A784">
        <f>HYPERLINK("https://www.youtube.com/watch?v=HVBMyx7F0-s", "Video")</f>
        <v/>
      </c>
      <c r="B784" t="inlineStr">
        <is>
          <t>1:01</t>
        </is>
      </c>
      <c r="C784" t="inlineStr">
        <is>
          <t>that you ever really crash or even make</t>
        </is>
      </c>
      <c r="D784">
        <f>HYPERLINK("https://www.youtube.com/watch?v=HVBMyx7F0-s&amp;t=61s", "Go to time")</f>
        <v/>
      </c>
    </row>
    <row r="785">
      <c r="A785">
        <f>HYPERLINK("https://www.youtube.com/watch?v=HVBMyx7F0-s", "Video")</f>
        <v/>
      </c>
      <c r="B785" t="inlineStr">
        <is>
          <t>1:09</t>
        </is>
      </c>
      <c r="C785" t="inlineStr">
        <is>
          <t>really crash or even make a</t>
        </is>
      </c>
      <c r="D785">
        <f>HYPERLINK("https://www.youtube.com/watch?v=HVBMyx7F0-s&amp;t=69s", "Go to time")</f>
        <v/>
      </c>
    </row>
    <row r="786">
      <c r="A786">
        <f>HYPERLINK("https://www.youtube.com/watch?v=HVBMyx7F0-s", "Video")</f>
        <v/>
      </c>
      <c r="B786" t="inlineStr">
        <is>
          <t>1:15</t>
        </is>
      </c>
      <c r="C786" t="inlineStr">
        <is>
          <t>really crash or even make a sound when</t>
        </is>
      </c>
      <c r="D786">
        <f>HYPERLINK("https://www.youtube.com/watch?v=HVBMyx7F0-s&amp;t=75s", "Go to time")</f>
        <v/>
      </c>
    </row>
    <row r="787">
      <c r="A787">
        <f>HYPERLINK("https://www.youtube.com/watch?v=HVBMyx7F0-s", "Video")</f>
        <v/>
      </c>
      <c r="B787" t="inlineStr">
        <is>
          <t>1:22</t>
        </is>
      </c>
      <c r="C787" t="inlineStr">
        <is>
          <t>crash</t>
        </is>
      </c>
      <c r="D787">
        <f>HYPERLINK("https://www.youtube.com/watch?v=HVBMyx7F0-s&amp;t=82s", "Go to time")</f>
        <v/>
      </c>
    </row>
    <row r="788">
      <c r="A788">
        <f>HYPERLINK("https://www.youtube.com/watch?v=T7qbsbPLtLE", "Video")</f>
        <v/>
      </c>
      <c r="B788" t="inlineStr">
        <is>
          <t>2:19</t>
        </is>
      </c>
      <c r="C788" t="inlineStr">
        <is>
          <t>crash lands on a desert Planet he meets</t>
        </is>
      </c>
      <c r="D788">
        <f>HYPERLINK("https://www.youtube.com/watch?v=T7qbsbPLtLE&amp;t=139s", "Go to time")</f>
        <v/>
      </c>
    </row>
    <row r="789">
      <c r="A789">
        <f>HYPERLINK("https://www.youtube.com/watch?v=T7qbsbPLtLE", "Video")</f>
        <v/>
      </c>
      <c r="B789" t="inlineStr">
        <is>
          <t>21:18</t>
        </is>
      </c>
      <c r="C789" t="inlineStr">
        <is>
          <t>when the age of men comes crashing down</t>
        </is>
      </c>
      <c r="D789">
        <f>HYPERLINK("https://www.youtube.com/watch?v=T7qbsbPLtLE&amp;t=1278s", "Go to time")</f>
        <v/>
      </c>
    </row>
    <row r="790">
      <c r="A790">
        <f>HYPERLINK("https://www.youtube.com/watch?v=T7qbsbPLtLE", "Video")</f>
        <v/>
      </c>
      <c r="B790" t="inlineStr">
        <is>
          <t>23:41</t>
        </is>
      </c>
      <c r="C790" t="inlineStr">
        <is>
          <t>trash Woody's quick thinking saves the</t>
        </is>
      </c>
      <c r="D790">
        <f>HYPERLINK("https://www.youtube.com/watch?v=T7qbsbPLtLE&amp;t=1421s", "Go to time")</f>
        <v/>
      </c>
    </row>
    <row r="791">
      <c r="A791">
        <f>HYPERLINK("https://www.youtube.com/watch?v=V9MkKjIFgb0", "Video")</f>
        <v/>
      </c>
      <c r="B791" t="inlineStr">
        <is>
          <t>4:27</t>
        </is>
      </c>
      <c r="C791" t="inlineStr">
        <is>
          <t>the car before we crashed you're like oh</t>
        </is>
      </c>
      <c r="D791">
        <f>HYPERLINK("https://www.youtube.com/watch?v=V9MkKjIFgb0&amp;t=267s", "Go to time")</f>
        <v/>
      </c>
    </row>
    <row r="792">
      <c r="A792">
        <f>HYPERLINK("https://www.youtube.com/watch?v=L76JbCHo8-s", "Video")</f>
        <v/>
      </c>
      <c r="B792" t="inlineStr">
        <is>
          <t>1:35</t>
        </is>
      </c>
      <c r="C792" t="inlineStr">
        <is>
          <t>I'll the trash you like it don't</t>
        </is>
      </c>
      <c r="D792">
        <f>HYPERLINK("https://www.youtube.com/watch?v=L76JbCHo8-s&amp;t=95s", "Go to time")</f>
        <v/>
      </c>
    </row>
    <row r="793">
      <c r="A793">
        <f>HYPERLINK("https://www.youtube.com/watch?v=Ndyy6-fLj7A", "Video")</f>
        <v/>
      </c>
      <c r="B793" t="inlineStr">
        <is>
          <t>0:34</t>
        </is>
      </c>
      <c r="C793" t="inlineStr">
        <is>
          <t>we no how did that feel like a car crash</t>
        </is>
      </c>
      <c r="D793">
        <f>HYPERLINK("https://www.youtube.com/watch?v=Ndyy6-fLj7A&amp;t=34s", "Go to time")</f>
        <v/>
      </c>
    </row>
    <row r="794">
      <c r="A794">
        <f>HYPERLINK("https://www.youtube.com/watch?v=Ndyy6-fLj7A", "Video")</f>
        <v/>
      </c>
      <c r="B794" t="inlineStr">
        <is>
          <t>0:42</t>
        </is>
      </c>
      <c r="C794" t="inlineStr">
        <is>
          <t>crash oh my God how do you feel Zach</t>
        </is>
      </c>
      <c r="D794">
        <f>HYPERLINK("https://www.youtube.com/watch?v=Ndyy6-fLj7A&amp;t=42s", "Go to time")</f>
        <v/>
      </c>
    </row>
    <row r="795">
      <c r="A795">
        <f>HYPERLINK("https://www.youtube.com/watch?v=H9QScyzavgE", "Video")</f>
        <v/>
      </c>
      <c r="B795" t="inlineStr">
        <is>
          <t>1:06</t>
        </is>
      </c>
      <c r="C795" t="inlineStr">
        <is>
          <t>curtain crash into the</t>
        </is>
      </c>
      <c r="D795">
        <f>HYPERLINK("https://www.youtube.com/watch?v=H9QScyzavgE&amp;t=66s", "Go to time")</f>
        <v/>
      </c>
    </row>
    <row r="796">
      <c r="A796">
        <f>HYPERLINK("https://www.youtube.com/watch?v=tdSLgDP4mnc", "Video")</f>
        <v/>
      </c>
      <c r="B796" t="inlineStr">
        <is>
          <t>1:08</t>
        </is>
      </c>
      <c r="C796" t="inlineStr">
        <is>
          <t>they trash not the funny stuff look</t>
        </is>
      </c>
      <c r="D796">
        <f>HYPERLINK("https://www.youtube.com/watch?v=tdSLgDP4mnc&amp;t=68s", "Go to time")</f>
        <v/>
      </c>
    </row>
    <row r="797">
      <c r="A797">
        <f>HYPERLINK("https://www.youtube.com/watch?v=GxxuynByngk", "Video")</f>
        <v/>
      </c>
      <c r="B797" t="inlineStr">
        <is>
          <t>28:29</t>
        </is>
      </c>
      <c r="C797" t="inlineStr">
        <is>
          <t>Rash being like now I'm up here now I'm</t>
        </is>
      </c>
      <c r="D797">
        <f>HYPERLINK("https://www.youtube.com/watch?v=GxxuynByngk&amp;t=1709s", "Go to time")</f>
        <v/>
      </c>
    </row>
    <row r="798">
      <c r="A798">
        <f>HYPERLINK("https://www.youtube.com/watch?v=z7_5LzATXNk", "Video")</f>
        <v/>
      </c>
      <c r="B798" t="inlineStr">
        <is>
          <t>1:00</t>
        </is>
      </c>
      <c r="C798" t="inlineStr">
        <is>
          <t>crash in the back in one of our SS who</t>
        </is>
      </c>
      <c r="D798">
        <f>HYPERLINK("https://www.youtube.com/watch?v=z7_5LzATXNk&amp;t=60s", "Go to time")</f>
        <v/>
      </c>
    </row>
    <row r="799">
      <c r="A799">
        <f>HYPERLINK("https://www.youtube.com/watch?v=yXD2qhRNTts", "Video")</f>
        <v/>
      </c>
      <c r="B799" t="inlineStr">
        <is>
          <t>1:52</t>
        </is>
      </c>
      <c r="C799" t="inlineStr">
        <is>
          <t>also not use a crash term like like f</t>
        </is>
      </c>
      <c r="D799">
        <f>HYPERLINK("https://www.youtube.com/watch?v=yXD2qhRNTts&amp;t=112s", "Go to time")</f>
        <v/>
      </c>
    </row>
    <row r="800">
      <c r="A800">
        <f>HYPERLINK("https://www.youtube.com/watch?v=nf4Bdn5gLFQ", "Video")</f>
        <v/>
      </c>
      <c r="B800" t="inlineStr">
        <is>
          <t>1:09</t>
        </is>
      </c>
      <c r="C800" t="inlineStr">
        <is>
          <t>Benji what happened the systems crashed</t>
        </is>
      </c>
      <c r="D800">
        <f>HYPERLINK("https://www.youtube.com/watch?v=nf4Bdn5gLFQ&amp;t=69s", "Go to time")</f>
        <v/>
      </c>
    </row>
    <row r="801">
      <c r="A801">
        <f>HYPERLINK("https://www.youtube.com/watch?v=5KrxQPb5Sjw", "Video")</f>
        <v/>
      </c>
      <c r="B801" t="inlineStr">
        <is>
          <t>0:10</t>
        </is>
      </c>
      <c r="C801" t="inlineStr">
        <is>
          <t>crashed I had to pull the ship out</t>
        </is>
      </c>
      <c r="D801">
        <f>HYPERLINK("https://www.youtube.com/watch?v=5KrxQPb5Sjw&amp;t=10s", "Go to time")</f>
        <v/>
      </c>
    </row>
    <row r="802">
      <c r="A802">
        <f>HYPERLINK("https://www.youtube.com/watch?v=5KrxQPb5Sjw", "Video")</f>
        <v/>
      </c>
      <c r="B802" t="inlineStr">
        <is>
          <t>0:16</t>
        </is>
      </c>
      <c r="C802" t="inlineStr">
        <is>
          <t>before it crashed yeah that's what he</t>
        </is>
      </c>
      <c r="D802">
        <f>HYPERLINK("https://www.youtube.com/watch?v=5KrxQPb5Sjw&amp;t=16s", "Go to time")</f>
        <v/>
      </c>
    </row>
    <row r="803">
      <c r="A803">
        <f>HYPERLINK("https://www.youtube.com/watch?v=5KrxQPb5Sjw", "Video")</f>
        <v/>
      </c>
      <c r="B803" t="inlineStr">
        <is>
          <t>0:26</t>
        </is>
      </c>
      <c r="C803" t="inlineStr">
        <is>
          <t>agony of crashing so sunny pardon of</t>
        </is>
      </c>
      <c r="D803">
        <f>HYPERLINK("https://www.youtube.com/watch?v=5KrxQPb5Sjw&amp;t=26s", "Go to time")</f>
        <v/>
      </c>
    </row>
    <row r="804">
      <c r="A804">
        <f>HYPERLINK("https://www.youtube.com/watch?v=tGQHn2uJ4cg", "Video")</f>
        <v/>
      </c>
      <c r="B804" t="inlineStr">
        <is>
          <t>1:08</t>
        </is>
      </c>
      <c r="C804" t="inlineStr">
        <is>
          <t>male to crash</t>
        </is>
      </c>
      <c r="D804">
        <f>HYPERLINK("https://www.youtube.com/watch?v=tGQHn2uJ4cg&amp;t=68s", "Go to time")</f>
        <v/>
      </c>
    </row>
    <row r="805">
      <c r="A805">
        <f>HYPERLINK("https://www.youtube.com/watch?v=BfLJBGH9vOg", "Video")</f>
        <v/>
      </c>
      <c r="B805" t="inlineStr">
        <is>
          <t>3:34</t>
        </is>
      </c>
      <c r="C805" t="inlineStr">
        <is>
          <t>the tower we're about to crash</t>
        </is>
      </c>
      <c r="D805">
        <f>HYPERLINK("https://www.youtube.com/watch?v=BfLJBGH9vOg&amp;t=214s", "Go to time")</f>
        <v/>
      </c>
    </row>
    <row r="806">
      <c r="A806">
        <f>HYPERLINK("https://www.youtube.com/watch?v=XkOl_YFgRqI", "Video")</f>
        <v/>
      </c>
      <c r="B806" t="inlineStr">
        <is>
          <t>0:28</t>
        </is>
      </c>
      <c r="C806" t="inlineStr">
        <is>
          <t>trash</t>
        </is>
      </c>
      <c r="D806">
        <f>HYPERLINK("https://www.youtube.com/watch?v=XkOl_YFgRqI&amp;t=28s", "Go to time")</f>
        <v/>
      </c>
    </row>
    <row r="807">
      <c r="A807">
        <f>HYPERLINK("https://www.youtube.com/watch?v=fPRWiANHNos", "Video")</f>
        <v/>
      </c>
      <c r="B807" t="inlineStr">
        <is>
          <t>0:46</t>
        </is>
      </c>
      <c r="C807" t="inlineStr">
        <is>
          <t>believe that you accidentally crashed</t>
        </is>
      </c>
      <c r="D807">
        <f>HYPERLINK("https://www.youtube.com/watch?v=fPRWiANHNos&amp;t=46s", "Go to time")</f>
        <v/>
      </c>
    </row>
    <row r="808">
      <c r="A808">
        <f>HYPERLINK("https://www.youtube.com/watch?v=AAJf0X03SX4", "Video")</f>
        <v/>
      </c>
      <c r="B808" t="inlineStr">
        <is>
          <t>22:34</t>
        </is>
      </c>
      <c r="C808" t="inlineStr">
        <is>
          <t>thousand dollars to be crashed in one of</t>
        </is>
      </c>
      <c r="D808">
        <f>HYPERLINK("https://www.youtube.com/watch?v=AAJf0X03SX4&amp;t=1354s", "Go to time")</f>
        <v/>
      </c>
    </row>
    <row r="809">
      <c r="A809">
        <f>HYPERLINK("https://www.youtube.com/watch?v=TVPlN_GzG0g", "Video")</f>
        <v/>
      </c>
      <c r="B809" t="inlineStr">
        <is>
          <t>1:15</t>
        </is>
      </c>
      <c r="C809" t="inlineStr">
        <is>
          <t>thrash and thres killed</t>
        </is>
      </c>
      <c r="D809">
        <f>HYPERLINK("https://www.youtube.com/watch?v=TVPlN_GzG0g&amp;t=75s", "Go to time")</f>
        <v/>
      </c>
    </row>
    <row r="810">
      <c r="A810">
        <f>HYPERLINK("https://www.youtube.com/watch?v=8G3H-qnJCP0", "Video")</f>
        <v/>
      </c>
      <c r="B810" t="inlineStr">
        <is>
          <t>0:08</t>
        </is>
      </c>
      <c r="C810" t="inlineStr">
        <is>
          <t>to crash into the sea and this and this</t>
        </is>
      </c>
      <c r="D810">
        <f>HYPERLINK("https://www.youtube.com/watch?v=8G3H-qnJCP0&amp;t=8s", "Go to time")</f>
        <v/>
      </c>
    </row>
    <row r="811">
      <c r="A811">
        <f>HYPERLINK("https://www.youtube.com/watch?v=pxBsFVWQQVw", "Video")</f>
        <v/>
      </c>
      <c r="B811" t="inlineStr">
        <is>
          <t>28:56</t>
        </is>
      </c>
      <c r="C811" t="inlineStr">
        <is>
          <t>the the waves got like like crash and</t>
        </is>
      </c>
      <c r="D811">
        <f>HYPERLINK("https://www.youtube.com/watch?v=pxBsFVWQQVw&amp;t=1736s", "Go to time")</f>
        <v/>
      </c>
    </row>
    <row r="812">
      <c r="A812">
        <f>HYPERLINK("https://www.youtube.com/watch?v=LrdsvTdTEQE", "Video")</f>
        <v/>
      </c>
      <c r="B812" t="inlineStr">
        <is>
          <t>0:16</t>
        </is>
      </c>
      <c r="C812" t="inlineStr">
        <is>
          <t>out of here you trashy trashy</t>
        </is>
      </c>
      <c r="D812">
        <f>HYPERLINK("https://www.youtube.com/watch?v=LrdsvTdTEQE&amp;t=16s", "Go to time")</f>
        <v/>
      </c>
    </row>
    <row r="813">
      <c r="A813">
        <f>HYPERLINK("https://www.youtube.com/watch?v=LrdsvTdTEQE", "Video")</f>
        <v/>
      </c>
      <c r="B813" t="inlineStr">
        <is>
          <t>1:01</t>
        </is>
      </c>
      <c r="C813" t="inlineStr">
        <is>
          <t>trashy</t>
        </is>
      </c>
      <c r="D813">
        <f>HYPERLINK("https://www.youtube.com/watch?v=LrdsvTdTEQE&amp;t=61s", "Go to time")</f>
        <v/>
      </c>
    </row>
    <row r="814">
      <c r="A814">
        <f>HYPERLINK("https://www.youtube.com/watch?v=LrdsvTdTEQE", "Video")</f>
        <v/>
      </c>
      <c r="B814" t="inlineStr">
        <is>
          <t>1:03</t>
        </is>
      </c>
      <c r="C814" t="inlineStr">
        <is>
          <t>trashy Vermin let the record reflect I</t>
        </is>
      </c>
      <c r="D814">
        <f>HYPERLINK("https://www.youtube.com/watch?v=LrdsvTdTEQE&amp;t=63s", "Go to time")</f>
        <v/>
      </c>
    </row>
    <row r="815">
      <c r="A815">
        <f>HYPERLINK("https://www.youtube.com/watch?v=LrdsvTdTEQE", "Video")</f>
        <v/>
      </c>
      <c r="B815" t="inlineStr">
        <is>
          <t>1:06</t>
        </is>
      </c>
      <c r="C815" t="inlineStr">
        <is>
          <t>just meant to say trashy</t>
        </is>
      </c>
      <c r="D815">
        <f>HYPERLINK("https://www.youtube.com/watch?v=LrdsvTdTEQE&amp;t=66s", "Go to time")</f>
        <v/>
      </c>
    </row>
    <row r="816">
      <c r="A816">
        <f>HYPERLINK("https://www.youtube.com/watch?v=LrdsvTdTEQE", "Video")</f>
        <v/>
      </c>
      <c r="B816" t="inlineStr">
        <is>
          <t>1:11</t>
        </is>
      </c>
      <c r="C816" t="inlineStr">
        <is>
          <t>but I wasn't doubling down on trashy</t>
        </is>
      </c>
      <c r="D816">
        <f>HYPERLINK("https://www.youtube.com/watch?v=LrdsvTdTEQE&amp;t=71s", "Go to time")</f>
        <v/>
      </c>
    </row>
    <row r="817">
      <c r="A817">
        <f>HYPERLINK("https://www.youtube.com/watch?v=TwanI4rZj4A", "Video")</f>
        <v/>
      </c>
      <c r="B817" t="inlineStr">
        <is>
          <t>0:29</t>
        </is>
      </c>
      <c r="C817" t="inlineStr">
        <is>
          <t>thrashing get pre-sale records so my</t>
        </is>
      </c>
      <c r="D817">
        <f>HYPERLINK("https://www.youtube.com/watch?v=TwanI4rZj4A&amp;t=29s", "Go to time")</f>
        <v/>
      </c>
    </row>
    <row r="818">
      <c r="A818">
        <f>HYPERLINK("https://www.youtube.com/watch?v=dgyue1tT-uE", "Video")</f>
        <v/>
      </c>
      <c r="B818" t="inlineStr">
        <is>
          <t>0:57</t>
        </is>
      </c>
      <c r="C818" t="inlineStr">
        <is>
          <t>glasses or starties in that trash can</t>
        </is>
      </c>
      <c r="D818">
        <f>HYPERLINK("https://www.youtube.com/watch?v=dgyue1tT-uE&amp;t=57s", "Go to time")</f>
        <v/>
      </c>
    </row>
    <row r="819">
      <c r="A819">
        <f>HYPERLINK("https://www.youtube.com/watch?v=vzmOjBzqNm4", "Video")</f>
        <v/>
      </c>
      <c r="B819" t="inlineStr">
        <is>
          <t>1:51</t>
        </is>
      </c>
      <c r="C819" t="inlineStr">
        <is>
          <t>juline are you afraid of plane Crashers</t>
        </is>
      </c>
      <c r="D819">
        <f>HYPERLINK("https://www.youtube.com/watch?v=vzmOjBzqNm4&amp;t=111s", "Go to time")</f>
        <v/>
      </c>
    </row>
    <row r="820">
      <c r="A820">
        <f>HYPERLINK("https://www.youtube.com/watch?v=vzmOjBzqNm4", "Video")</f>
        <v/>
      </c>
      <c r="B820" t="inlineStr">
        <is>
          <t>1:55</t>
        </is>
      </c>
      <c r="C820" t="inlineStr">
        <is>
          <t>crashes but I thought being in one was</t>
        </is>
      </c>
      <c r="D820">
        <f>HYPERLINK("https://www.youtube.com/watch?v=vzmOjBzqNm4&amp;t=115s", "Go to time")</f>
        <v/>
      </c>
    </row>
    <row r="821">
      <c r="A821">
        <f>HYPERLINK("https://www.youtube.com/watch?v=rv-bb9iKZY0", "Video")</f>
        <v/>
      </c>
      <c r="B821" t="inlineStr">
        <is>
          <t>10:36</t>
        </is>
      </c>
      <c r="C821" t="inlineStr">
        <is>
          <t>number five rashamon</t>
        </is>
      </c>
      <c r="D821">
        <f>HYPERLINK("https://www.youtube.com/watch?v=rv-bb9iKZY0&amp;t=636s", "Go to time")</f>
        <v/>
      </c>
    </row>
    <row r="822">
      <c r="A822">
        <f>HYPERLINK("https://www.youtube.com/watch?v=rv-bb9iKZY0", "Video")</f>
        <v/>
      </c>
      <c r="B822" t="inlineStr">
        <is>
          <t>10:41</t>
        </is>
      </c>
      <c r="C822" t="inlineStr">
        <is>
          <t>examining the nature of Truth rashmon is</t>
        </is>
      </c>
      <c r="D822">
        <f>HYPERLINK("https://www.youtube.com/watch?v=rv-bb9iKZY0&amp;t=641s", "Go to time")</f>
        <v/>
      </c>
    </row>
    <row r="823">
      <c r="A823">
        <f>HYPERLINK("https://www.youtube.com/watch?v=rv-bb9iKZY0", "Video")</f>
        <v/>
      </c>
      <c r="B823" t="inlineStr">
        <is>
          <t>11:11</t>
        </is>
      </c>
      <c r="C823" t="inlineStr">
        <is>
          <t>acclaimed films rashmon features an</t>
        </is>
      </c>
      <c r="D823">
        <f>HYPERLINK("https://www.youtube.com/watch?v=rv-bb9iKZY0&amp;t=671s", "Go to time")</f>
        <v/>
      </c>
    </row>
    <row r="824">
      <c r="A824">
        <f>HYPERLINK("https://www.youtube.com/watch?v=F4ciZtuuKI0", "Video")</f>
        <v/>
      </c>
      <c r="B824" t="inlineStr">
        <is>
          <t>6:49</t>
        </is>
      </c>
      <c r="C824" t="inlineStr">
        <is>
          <t>this movie I'm not going to trash it</t>
        </is>
      </c>
      <c r="D824">
        <f>HYPERLINK("https://www.youtube.com/watch?v=F4ciZtuuKI0&amp;t=409s", "Go to time")</f>
        <v/>
      </c>
    </row>
    <row r="825">
      <c r="A825">
        <f>HYPERLINK("https://www.youtube.com/watch?v=F4ciZtuuKI0", "Video")</f>
        <v/>
      </c>
      <c r="B825" t="inlineStr">
        <is>
          <t>27:13</t>
        </is>
      </c>
      <c r="C825" t="inlineStr">
        <is>
          <t>crash the wedding and there's the shot</t>
        </is>
      </c>
      <c r="D825">
        <f>HYPERLINK("https://www.youtube.com/watch?v=F4ciZtuuKI0&amp;t=1633s", "Go to time")</f>
        <v/>
      </c>
    </row>
    <row r="826">
      <c r="A826">
        <f>HYPERLINK("https://www.youtube.com/watch?v=F4ciZtuuKI0", "Video")</f>
        <v/>
      </c>
      <c r="B826" t="inlineStr">
        <is>
          <t>29:54</t>
        </is>
      </c>
      <c r="C826" t="inlineStr">
        <is>
          <t>crash it Kane crash it and but I</t>
        </is>
      </c>
      <c r="D826">
        <f>HYPERLINK("https://www.youtube.com/watch?v=F4ciZtuuKI0&amp;t=1794s", "Go to time")</f>
        <v/>
      </c>
    </row>
    <row r="827">
      <c r="A827">
        <f>HYPERLINK("https://www.youtube.com/watch?v=F4ciZtuuKI0", "Video")</f>
        <v/>
      </c>
      <c r="B827" t="inlineStr">
        <is>
          <t>30:20</t>
        </is>
      </c>
      <c r="C827" t="inlineStr">
        <is>
          <t>they're called and and crashes the whole</t>
        </is>
      </c>
      <c r="D827">
        <f>HYPERLINK("https://www.youtube.com/watch?v=F4ciZtuuKI0&amp;t=1820s", "Go to time")</f>
        <v/>
      </c>
    </row>
    <row r="828">
      <c r="A828">
        <f>HYPERLINK("https://www.youtube.com/watch?v=kZIVwMJnCOo", "Video")</f>
        <v/>
      </c>
      <c r="B828" t="inlineStr">
        <is>
          <t>20:47</t>
        </is>
      </c>
      <c r="C828" t="inlineStr">
        <is>
          <t>lost dog in a place called trash island</t>
        </is>
      </c>
      <c r="D828">
        <f>HYPERLINK("https://www.youtube.com/watch?v=kZIVwMJnCOo&amp;t=1247s", "Go to time")</f>
        <v/>
      </c>
    </row>
    <row r="829">
      <c r="A829">
        <f>HYPERLINK("https://www.youtube.com/watch?v=kZIVwMJnCOo", "Video")</f>
        <v/>
      </c>
      <c r="B829" t="inlineStr">
        <is>
          <t>21:28</t>
        </is>
      </c>
      <c r="C829" t="inlineStr">
        <is>
          <t>i don't care garbage trash scraps of</t>
        </is>
      </c>
      <c r="D829">
        <f>HYPERLINK("https://www.youtube.com/watch?v=kZIVwMJnCOo&amp;t=1288s", "Go to time")</f>
        <v/>
      </c>
    </row>
    <row r="830">
      <c r="A830">
        <f>HYPERLINK("https://www.youtube.com/watch?v=2lT_BwVkTj8", "Video")</f>
        <v/>
      </c>
      <c r="B830" t="inlineStr">
        <is>
          <t>2:03</t>
        </is>
      </c>
      <c r="C830" t="inlineStr">
        <is>
          <t>crashing C no we're getting into the</t>
        </is>
      </c>
      <c r="D830">
        <f>HYPERLINK("https://www.youtube.com/watch?v=2lT_BwVkTj8&amp;t=123s", "Go to time")</f>
        <v/>
      </c>
    </row>
    <row r="831">
      <c r="A831">
        <f>HYPERLINK("https://www.youtube.com/watch?v=HsbyYVufJ6U", "Video")</f>
        <v/>
      </c>
      <c r="B831" t="inlineStr">
        <is>
          <t>5:45</t>
        </is>
      </c>
      <c r="C831" t="inlineStr">
        <is>
          <t>to get even with Jane for the car crash</t>
        </is>
      </c>
      <c r="D831">
        <f>HYPERLINK("https://www.youtube.com/watch?v=HsbyYVufJ6U&amp;t=345s", "Go to time")</f>
        <v/>
      </c>
    </row>
    <row r="832">
      <c r="A832">
        <f>HYPERLINK("https://www.youtube.com/watch?v=zLEVfZ38LKQ", "Video")</f>
        <v/>
      </c>
      <c r="B832" t="inlineStr">
        <is>
          <t>3:17</t>
        </is>
      </c>
      <c r="C832" t="inlineStr">
        <is>
          <t>fine um he'll crash in a minute he does</t>
        </is>
      </c>
      <c r="D832">
        <f>HYPERLINK("https://www.youtube.com/watch?v=zLEVfZ38LKQ&amp;t=197s", "Go to time")</f>
        <v/>
      </c>
    </row>
    <row r="833">
      <c r="A833">
        <f>HYPERLINK("https://www.youtube.com/watch?v=HRTCrjp1ScY", "Video")</f>
        <v/>
      </c>
      <c r="B833" t="inlineStr">
        <is>
          <t>43:58</t>
        </is>
      </c>
      <c r="C833" t="inlineStr">
        <is>
          <t>schedule and like it not to crash we're</t>
        </is>
      </c>
      <c r="D833">
        <f>HYPERLINK("https://www.youtube.com/watch?v=HRTCrjp1ScY&amp;t=2638s", "Go to time")</f>
        <v/>
      </c>
    </row>
    <row r="834">
      <c r="A834">
        <f>HYPERLINK("https://www.youtube.com/watch?v=HRTCrjp1ScY", "Video")</f>
        <v/>
      </c>
      <c r="B834" t="inlineStr">
        <is>
          <t>44:00</t>
        </is>
      </c>
      <c r="C834" t="inlineStr">
        <is>
          <t>not going to crash and that calming</t>
        </is>
      </c>
      <c r="D834">
        <f>HYPERLINK("https://www.youtube.com/watch?v=HRTCrjp1ScY&amp;t=2640s", "Go to time")</f>
        <v/>
      </c>
    </row>
    <row r="835">
      <c r="A835">
        <f>HYPERLINK("https://www.youtube.com/watch?v=-1G40QxfP04", "Video")</f>
        <v/>
      </c>
      <c r="B835" t="inlineStr">
        <is>
          <t>0:07</t>
        </is>
      </c>
      <c r="C835" t="inlineStr">
        <is>
          <t>day at the crash pad you've been</t>
        </is>
      </c>
      <c r="D835">
        <f>HYPERLINK("https://www.youtube.com/watch?v=-1G40QxfP04&amp;t=7s", "Go to time")</f>
        <v/>
      </c>
    </row>
    <row r="836">
      <c r="A836">
        <f>HYPERLINK("https://www.youtube.com/watch?v=-1G40QxfP04", "Video")</f>
        <v/>
      </c>
      <c r="B836" t="inlineStr">
        <is>
          <t>1:42</t>
        </is>
      </c>
      <c r="C836" t="inlineStr">
        <is>
          <t>connected ever since that day the crash</t>
        </is>
      </c>
      <c r="D836">
        <f>HYPERLINK("https://www.youtube.com/watch?v=-1G40QxfP04&amp;t=102s", "Go to time")</f>
        <v/>
      </c>
    </row>
    <row r="837">
      <c r="A837">
        <f>HYPERLINK("https://www.youtube.com/watch?v=CC48HudGqVk", "Video")</f>
        <v/>
      </c>
      <c r="B837" t="inlineStr">
        <is>
          <t>36:06</t>
        </is>
      </c>
      <c r="C837" t="inlineStr">
        <is>
          <t>crash into the wood wikis and deal with</t>
        </is>
      </c>
      <c r="D837">
        <f>HYPERLINK("https://www.youtube.com/watch?v=CC48HudGqVk&amp;t=2166s", "Go to time")</f>
        <v/>
      </c>
    </row>
    <row r="838">
      <c r="A838">
        <f>HYPERLINK("https://www.youtube.com/watch?v=_ccJXT-HLtE", "Video")</f>
        <v/>
      </c>
      <c r="B838" t="inlineStr">
        <is>
          <t>0:31</t>
        </is>
      </c>
      <c r="C838" t="inlineStr">
        <is>
          <t>and crash him into him and you know he's</t>
        </is>
      </c>
      <c r="D838">
        <f>HYPERLINK("https://www.youtube.com/watch?v=_ccJXT-HLtE&amp;t=31s", "Go to time")</f>
        <v/>
      </c>
    </row>
    <row r="839">
      <c r="A839">
        <f>HYPERLINK("https://www.youtube.com/watch?v=-iWG2IYRIAI", "Video")</f>
        <v/>
      </c>
      <c r="B839" t="inlineStr">
        <is>
          <t>7:22</t>
        </is>
      </c>
      <c r="C839" t="inlineStr">
        <is>
          <t>beats but you also had this new Brash</t>
        </is>
      </c>
      <c r="D839">
        <f>HYPERLINK("https://www.youtube.com/watch?v=-iWG2IYRIAI&amp;t=442s", "Go to time")</f>
        <v/>
      </c>
    </row>
    <row r="840">
      <c r="A840">
        <f>HYPERLINK("https://www.youtube.com/watch?v=-iWG2IYRIAI", "Video")</f>
        <v/>
      </c>
      <c r="B840" t="inlineStr">
        <is>
          <t>9:46</t>
        </is>
      </c>
      <c r="C840" t="inlineStr">
        <is>
          <t>being bold and Brash enough to think he</t>
        </is>
      </c>
      <c r="D840">
        <f>HYPERLINK("https://www.youtube.com/watch?v=-iWG2IYRIAI&amp;t=586s", "Go to time")</f>
        <v/>
      </c>
    </row>
    <row r="841">
      <c r="A841">
        <f>HYPERLINK("https://www.youtube.com/watch?v=HGvsPGn6jdE", "Video")</f>
        <v/>
      </c>
      <c r="B841" t="inlineStr">
        <is>
          <t>1:06</t>
        </is>
      </c>
      <c r="C841" t="inlineStr">
        <is>
          <t>curtain crash into the</t>
        </is>
      </c>
      <c r="D841">
        <f>HYPERLINK("https://www.youtube.com/watch?v=HGvsPGn6jdE&amp;t=66s", "Go to time")</f>
        <v/>
      </c>
    </row>
    <row r="842">
      <c r="A842">
        <f>HYPERLINK("https://www.youtube.com/watch?v=mQ7cRCzzP30", "Video")</f>
        <v/>
      </c>
      <c r="B842" t="inlineStr">
        <is>
          <t>2:20</t>
        </is>
      </c>
      <c r="C842" t="inlineStr">
        <is>
          <t>stars died in plane crashes overdose on</t>
        </is>
      </c>
      <c r="D842">
        <f>HYPERLINK("https://www.youtube.com/watch?v=mQ7cRCzzP30&amp;t=140s", "Go to time")</f>
        <v/>
      </c>
    </row>
    <row r="843">
      <c r="A843">
        <f>HYPERLINK("https://www.youtube.com/watch?v=YH232gAGzbE", "Video")</f>
        <v/>
      </c>
      <c r="B843" t="inlineStr">
        <is>
          <t>1:45</t>
        </is>
      </c>
      <c r="C843" t="inlineStr">
        <is>
          <t>Citizen Kane that trashed it because</t>
        </is>
      </c>
      <c r="D843">
        <f>HYPERLINK("https://www.youtube.com/watch?v=YH232gAGzbE&amp;t=105s", "Go to time")</f>
        <v/>
      </c>
    </row>
    <row r="844">
      <c r="A844">
        <f>HYPERLINK("https://www.youtube.com/watch?v=_WHdlfAJwjM", "Video")</f>
        <v/>
      </c>
      <c r="B844" t="inlineStr">
        <is>
          <t>1:55</t>
        </is>
      </c>
      <c r="C844" t="inlineStr">
        <is>
          <t>mother Rasha I will make sure Rusev is</t>
        </is>
      </c>
      <c r="D844">
        <f>HYPERLINK("https://www.youtube.com/watch?v=_WHdlfAJwjM&amp;t=115s", "Go to time")</f>
        <v/>
      </c>
    </row>
    <row r="845">
      <c r="A845">
        <f>HYPERLINK("https://www.youtube.com/watch?v=fl0a2sIGOLU", "Video")</f>
        <v/>
      </c>
      <c r="B845" t="inlineStr">
        <is>
          <t>1:13</t>
        </is>
      </c>
      <c r="C845" t="inlineStr">
        <is>
          <t>the tower we're about to crash into</t>
        </is>
      </c>
      <c r="D845">
        <f>HYPERLINK("https://www.youtube.com/watch?v=fl0a2sIGOLU&amp;t=73s", "Go to time")</f>
        <v/>
      </c>
    </row>
    <row r="846">
      <c r="A846">
        <f>HYPERLINK("https://www.youtube.com/watch?v=kJVKPHBFNF8", "Video")</f>
        <v/>
      </c>
      <c r="B846" t="inlineStr">
        <is>
          <t>1:27</t>
        </is>
      </c>
      <c r="C846" t="inlineStr">
        <is>
          <t>for I was gonna crash like for a couple</t>
        </is>
      </c>
      <c r="D846">
        <f>HYPERLINK("https://www.youtube.com/watch?v=kJVKPHBFNF8&amp;t=87s", "Go to time")</f>
        <v/>
      </c>
    </row>
    <row r="847">
      <c r="A847">
        <f>HYPERLINK("https://www.youtube.com/watch?v=Vxwod0CEa5k", "Video")</f>
        <v/>
      </c>
      <c r="B847" t="inlineStr">
        <is>
          <t>0:52</t>
        </is>
      </c>
      <c r="C847" t="inlineStr">
        <is>
          <t>and not crash</t>
        </is>
      </c>
      <c r="D847">
        <f>HYPERLINK("https://www.youtube.com/watch?v=Vxwod0CEa5k&amp;t=52s", "Go to time")</f>
        <v/>
      </c>
    </row>
    <row r="848">
      <c r="A848">
        <f>HYPERLINK("https://www.youtube.com/watch?v=PxPuEDBJsL4", "Video")</f>
        <v/>
      </c>
      <c r="B848" t="inlineStr">
        <is>
          <t>6:41</t>
        </is>
      </c>
      <c r="C848" t="inlineStr">
        <is>
          <t>sorry this is for board rash but it</t>
        </is>
      </c>
      <c r="D848">
        <f>HYPERLINK("https://www.youtube.com/watch?v=PxPuEDBJsL4&amp;t=401s", "Go to time")</f>
        <v/>
      </c>
    </row>
    <row r="849">
      <c r="A849">
        <f>HYPERLINK("https://www.youtube.com/watch?v=wK3kzePfiFY", "Video")</f>
        <v/>
      </c>
      <c r="B849" t="inlineStr">
        <is>
          <t>2:13</t>
        </is>
      </c>
      <c r="C849" t="inlineStr">
        <is>
          <t>hey oh doug can i crash in your room</t>
        </is>
      </c>
      <c r="D849">
        <f>HYPERLINK("https://www.youtube.com/watch?v=wK3kzePfiFY&amp;t=133s", "Go to time")</f>
        <v/>
      </c>
    </row>
    <row r="850">
      <c r="A850">
        <f>HYPERLINK("https://www.youtube.com/watch?v=m6E1U3BkHXo", "Video")</f>
        <v/>
      </c>
      <c r="B850" t="inlineStr">
        <is>
          <t>6:21</t>
        </is>
      </c>
      <c r="C850" t="inlineStr">
        <is>
          <t>right after he crashes a plane in a test</t>
        </is>
      </c>
      <c r="D850">
        <f>HYPERLINK("https://www.youtube.com/watch?v=m6E1U3BkHXo&amp;t=381s", "Go to time")</f>
        <v/>
      </c>
    </row>
    <row r="851">
      <c r="A851">
        <f>HYPERLINK("https://www.youtube.com/watch?v=RGWRI2oYYC8", "Video")</f>
        <v/>
      </c>
      <c r="B851" t="inlineStr">
        <is>
          <t>3:26</t>
        </is>
      </c>
      <c r="C851" t="inlineStr">
        <is>
          <t>crash hey</t>
        </is>
      </c>
      <c r="D851">
        <f>HYPERLINK("https://www.youtube.com/watch?v=RGWRI2oYYC8&amp;t=206s", "Go to time")</f>
        <v/>
      </c>
    </row>
    <row r="852">
      <c r="A852">
        <f>HYPERLINK("https://www.youtube.com/watch?v=Q-ABzsALkYs", "Video")</f>
        <v/>
      </c>
      <c r="B852" t="inlineStr">
        <is>
          <t>0:36</t>
        </is>
      </c>
      <c r="C852" t="inlineStr">
        <is>
          <t>trash band your little cakes we gave I</t>
        </is>
      </c>
      <c r="D852">
        <f>HYPERLINK("https://www.youtube.com/watch?v=Q-ABzsALkYs&amp;t=36s", "Go to time")</f>
        <v/>
      </c>
    </row>
    <row r="853">
      <c r="A853">
        <f>HYPERLINK("https://www.youtube.com/watch?v=cnxddn9F01s", "Video")</f>
        <v/>
      </c>
      <c r="B853" t="inlineStr">
        <is>
          <t>1:26</t>
        </is>
      </c>
      <c r="C853" t="inlineStr">
        <is>
          <t>Eli just crashed his car into the front</t>
        </is>
      </c>
      <c r="D853">
        <f>HYPERLINK("https://www.youtube.com/watch?v=cnxddn9F01s&amp;t=86s", "Go to time")</f>
        <v/>
      </c>
    </row>
    <row r="854">
      <c r="A854">
        <f>HYPERLINK("https://www.youtube.com/watch?v=jRMIRXnpb4I", "Video")</f>
        <v/>
      </c>
      <c r="B854" t="inlineStr">
        <is>
          <t>1:07</t>
        </is>
      </c>
      <c r="C854" t="inlineStr">
        <is>
          <t>begin to be crushed by the trash</t>
        </is>
      </c>
      <c r="D854">
        <f>HYPERLINK("https://www.youtube.com/watch?v=jRMIRXnpb4I&amp;t=67s", "Go to time")</f>
        <v/>
      </c>
    </row>
    <row r="855">
      <c r="A855">
        <f>HYPERLINK("https://www.youtube.com/watch?v=1ducf3XJJ5c", "Video")</f>
        <v/>
      </c>
      <c r="B855" t="inlineStr">
        <is>
          <t>17:12</t>
        </is>
      </c>
      <c r="C855" t="inlineStr">
        <is>
          <t>because he made a rash decision on his</t>
        </is>
      </c>
      <c r="D855">
        <f>HYPERLINK("https://www.youtube.com/watch?v=1ducf3XJJ5c&amp;t=1032s", "Go to time")</f>
        <v/>
      </c>
    </row>
    <row r="856">
      <c r="A856">
        <f>HYPERLINK("https://www.youtube.com/watch?v=1ducf3XJJ5c", "Video")</f>
        <v/>
      </c>
      <c r="B856" t="inlineStr">
        <is>
          <t>42:27</t>
        </is>
      </c>
      <c r="C856" t="inlineStr">
        <is>
          <t>Turtle suit looks like trash but it's</t>
        </is>
      </c>
      <c r="D856">
        <f>HYPERLINK("https://www.youtube.com/watch?v=1ducf3XJJ5c&amp;t=2547s", "Go to time")</f>
        <v/>
      </c>
    </row>
    <row r="857">
      <c r="A857">
        <f>HYPERLINK("https://www.youtube.com/watch?v=hAGykKQNnFQ", "Video")</f>
        <v/>
      </c>
      <c r="B857" t="inlineStr">
        <is>
          <t>0:28</t>
        </is>
      </c>
      <c r="C857" t="inlineStr">
        <is>
          <t>looks why be so down hearted some trashy</t>
        </is>
      </c>
      <c r="D857">
        <f>HYPERLINK("https://www.youtube.com/watch?v=hAGykKQNnFQ&amp;t=28s", "Go to time")</f>
        <v/>
      </c>
    </row>
    <row r="858">
      <c r="A858">
        <f>HYPERLINK("https://www.youtube.com/watch?v=YeVSz1XkyMw", "Video")</f>
        <v/>
      </c>
      <c r="B858" t="inlineStr">
        <is>
          <t>0:19</t>
        </is>
      </c>
      <c r="C858" t="inlineStr">
        <is>
          <t>and the entire thing comes crashing down</t>
        </is>
      </c>
      <c r="D858">
        <f>HYPERLINK("https://www.youtube.com/watch?v=YeVSz1XkyMw&amp;t=19s", "Go to time")</f>
        <v/>
      </c>
    </row>
    <row r="859">
      <c r="A859">
        <f>HYPERLINK("https://www.youtube.com/watch?v=DXHPw_SPG3w", "Video")</f>
        <v/>
      </c>
      <c r="B859" t="inlineStr">
        <is>
          <t>2:00</t>
        </is>
      </c>
      <c r="C859" t="inlineStr">
        <is>
          <t>no no all they did was trash talk so I</t>
        </is>
      </c>
      <c r="D859">
        <f>HYPERLINK("https://www.youtube.com/watch?v=DXHPw_SPG3w&amp;t=120s", "Go to time")</f>
        <v/>
      </c>
    </row>
    <row r="860">
      <c r="A860">
        <f>HYPERLINK("https://www.youtube.com/watch?v=d32HSzCjzY4", "Video")</f>
        <v/>
      </c>
      <c r="B860" t="inlineStr">
        <is>
          <t>4:00</t>
        </is>
      </c>
      <c r="C860" t="inlineStr">
        <is>
          <t>didn't say that when you was crashing my</t>
        </is>
      </c>
      <c r="D860">
        <f>HYPERLINK("https://www.youtube.com/watch?v=d32HSzCjzY4&amp;t=240s", "Go to time")</f>
        <v/>
      </c>
    </row>
    <row r="861">
      <c r="A861">
        <f>HYPERLINK("https://www.youtube.com/watch?v=F4PAR13c2ro", "Video")</f>
        <v/>
      </c>
      <c r="B861" t="inlineStr">
        <is>
          <t>0:36</t>
        </is>
      </c>
      <c r="C861" t="inlineStr">
        <is>
          <t>we all know men are trash no no offense</t>
        </is>
      </c>
      <c r="D861">
        <f>HYPERLINK("https://www.youtube.com/watch?v=F4PAR13c2ro&amp;t=36s", "Go to time")</f>
        <v/>
      </c>
    </row>
    <row r="862">
      <c r="A862">
        <f>HYPERLINK("https://www.youtube.com/watch?v=wTH9sf-Di7E", "Video")</f>
        <v/>
      </c>
      <c r="B862" t="inlineStr">
        <is>
          <t>23:03</t>
        </is>
      </c>
      <c r="C862" t="inlineStr">
        <is>
          <t>rash decision I was itching to say it</t>
        </is>
      </c>
      <c r="D862">
        <f>HYPERLINK("https://www.youtube.com/watch?v=wTH9sf-Di7E&amp;t=1383s", "Go to time")</f>
        <v/>
      </c>
    </row>
    <row r="863">
      <c r="A863">
        <f>HYPERLINK("https://www.youtube.com/watch?v=wTH9sf-Di7E", "Video")</f>
        <v/>
      </c>
      <c r="B863" t="inlineStr">
        <is>
          <t>35:58</t>
        </is>
      </c>
      <c r="C863" t="inlineStr">
        <is>
          <t>did you just spit in my trash can no V</t>
        </is>
      </c>
      <c r="D863">
        <f>HYPERLINK("https://www.youtube.com/watch?v=wTH9sf-Di7E&amp;t=2158s", "Go to time")</f>
        <v/>
      </c>
    </row>
    <row r="864">
      <c r="A864">
        <f>HYPERLINK("https://www.youtube.com/watch?v=wTH9sf-Di7E", "Video")</f>
        <v/>
      </c>
      <c r="B864" t="inlineStr">
        <is>
          <t>50:20</t>
        </is>
      </c>
      <c r="C864" t="inlineStr">
        <is>
          <t>a motorcycle crash well maybe it wasn't</t>
        </is>
      </c>
      <c r="D864">
        <f>HYPERLINK("https://www.youtube.com/watch?v=wTH9sf-Di7E&amp;t=3020s", "Go to time")</f>
        <v/>
      </c>
    </row>
    <row r="865">
      <c r="A865">
        <f>HYPERLINK("https://www.youtube.com/watch?v=wTH9sf-Di7E", "Video")</f>
        <v/>
      </c>
      <c r="B865" t="inlineStr">
        <is>
          <t>59:20</t>
        </is>
      </c>
      <c r="C865" t="inlineStr">
        <is>
          <t>say when he crashed through the window</t>
        </is>
      </c>
      <c r="D865">
        <f>HYPERLINK("https://www.youtube.com/watch?v=wTH9sf-Di7E&amp;t=3560s", "Go to time")</f>
        <v/>
      </c>
    </row>
    <row r="866">
      <c r="A866">
        <f>HYPERLINK("https://www.youtube.com/watch?v=7Eu_d83mpOQ", "Video")</f>
        <v/>
      </c>
      <c r="B866" t="inlineStr">
        <is>
          <t>6:02</t>
        </is>
      </c>
      <c r="C866" t="inlineStr">
        <is>
          <t>remembered that there was a trash chute</t>
        </is>
      </c>
      <c r="D866">
        <f>HYPERLINK("https://www.youtube.com/watch?v=7Eu_d83mpOQ&amp;t=362s", "Go to time")</f>
        <v/>
      </c>
    </row>
    <row r="867">
      <c r="A867">
        <f>HYPERLINK("https://www.youtube.com/watch?v=IjPRIHbIZnU", "Video")</f>
        <v/>
      </c>
      <c r="B867" t="inlineStr">
        <is>
          <t>4:01</t>
        </is>
      </c>
      <c r="C867" t="inlineStr">
        <is>
          <t>place I could crash tonight would</t>
        </is>
      </c>
      <c r="D867">
        <f>HYPERLINK("https://www.youtube.com/watch?v=IjPRIHbIZnU&amp;t=241s", "Go to time")</f>
        <v/>
      </c>
    </row>
    <row r="868">
      <c r="A868">
        <f>HYPERLINK("https://www.youtube.com/watch?v=H4GUNm1-BWs", "Video")</f>
        <v/>
      </c>
      <c r="B868" t="inlineStr">
        <is>
          <t>2:33</t>
        </is>
      </c>
      <c r="C868" t="inlineStr">
        <is>
          <t>Or you could trust me if I show you that you're trash to take out.</t>
        </is>
      </c>
      <c r="D868">
        <f>HYPERLINK("https://www.youtube.com/watch?v=H4GUNm1-BWs&amp;t=153s", "Go to time")</f>
        <v/>
      </c>
    </row>
    <row r="869">
      <c r="A869">
        <f>HYPERLINK("https://www.youtube.com/watch?v=H4GUNm1-BWs", "Video")</f>
        <v/>
      </c>
      <c r="B869" t="inlineStr">
        <is>
          <t>3:06</t>
        </is>
      </c>
      <c r="C869" t="inlineStr">
        <is>
          <t>Then if he comes, your trash and you have to take it out.</t>
        </is>
      </c>
      <c r="D869">
        <f>HYPERLINK("https://www.youtube.com/watch?v=H4GUNm1-BWs&amp;t=186s", "Go to time")</f>
        <v/>
      </c>
    </row>
    <row r="870">
      <c r="A870">
        <f>HYPERLINK("https://www.youtube.com/watch?v=4Z1tud60uWY", "Video")</f>
        <v/>
      </c>
      <c r="B870" t="inlineStr">
        <is>
          <t>4:43</t>
        </is>
      </c>
      <c r="C870" t="inlineStr">
        <is>
          <t>boyfriend crashed her car</t>
        </is>
      </c>
      <c r="D870">
        <f>HYPERLINK("https://www.youtube.com/watch?v=4Z1tud60uWY&amp;t=283s", "Go to time")</f>
        <v/>
      </c>
    </row>
    <row r="871">
      <c r="A871">
        <f>HYPERLINK("https://www.youtube.com/watch?v=4Z1tud60uWY", "Video")</f>
        <v/>
      </c>
      <c r="B871" t="inlineStr">
        <is>
          <t>6:40</t>
        </is>
      </c>
      <c r="C871" t="inlineStr">
        <is>
          <t>thinks that joe's rash</t>
        </is>
      </c>
      <c r="D871">
        <f>HYPERLINK("https://www.youtube.com/watch?v=4Z1tud60uWY&amp;t=400s", "Go to time")</f>
        <v/>
      </c>
    </row>
    <row r="872">
      <c r="A872">
        <f>HYPERLINK("https://www.youtube.com/watch?v=4Z1tud60uWY", "Video")</f>
        <v/>
      </c>
      <c r="B872" t="inlineStr">
        <is>
          <t>7:01</t>
        </is>
      </c>
      <c r="C872" t="inlineStr">
        <is>
          <t>see if the rash goes away i don't know</t>
        </is>
      </c>
      <c r="D872">
        <f>HYPERLINK("https://www.youtube.com/watch?v=4Z1tud60uWY&amp;t=421s", "Go to time")</f>
        <v/>
      </c>
    </row>
    <row r="873">
      <c r="A873">
        <f>HYPERLINK("https://www.youtube.com/watch?v=4Z1tud60uWY", "Video")</f>
        <v/>
      </c>
      <c r="B873" t="inlineStr">
        <is>
          <t>9:26</t>
        </is>
      </c>
      <c r="C873" t="inlineStr">
        <is>
          <t>a lot of things cause rashes maybe he's</t>
        </is>
      </c>
      <c r="D873">
        <f>HYPERLINK("https://www.youtube.com/watch?v=4Z1tud60uWY&amp;t=566s", "Go to time")</f>
        <v/>
      </c>
    </row>
    <row r="874">
      <c r="A874">
        <f>HYPERLINK("https://www.youtube.com/watch?v=ClK8EZI81Ic", "Video")</f>
        <v/>
      </c>
      <c r="B874" t="inlineStr">
        <is>
          <t>0:33</t>
        </is>
      </c>
      <c r="C874" t="inlineStr">
        <is>
          <t>were you kendra mali i'm the lead crash</t>
        </is>
      </c>
      <c r="D874">
        <f>HYPERLINK("https://www.youtube.com/watch?v=ClK8EZI81Ic&amp;t=33s", "Go to time")</f>
        <v/>
      </c>
    </row>
    <row r="875">
      <c r="A875">
        <f>HYPERLINK("https://www.youtube.com/watch?v=ClK8EZI81Ic", "Video")</f>
        <v/>
      </c>
      <c r="B875" t="inlineStr">
        <is>
          <t>0:49</t>
        </is>
      </c>
      <c r="C875" t="inlineStr">
        <is>
          <t>crash just became my crime scene</t>
        </is>
      </c>
      <c r="D875">
        <f>HYPERLINK("https://www.youtube.com/watch?v=ClK8EZI81Ic&amp;t=49s", "Go to time")</f>
        <v/>
      </c>
    </row>
    <row r="876">
      <c r="A876">
        <f>HYPERLINK("https://www.youtube.com/watch?v=ClK8EZI81Ic", "Video")</f>
        <v/>
      </c>
      <c r="B876" t="inlineStr">
        <is>
          <t>0:57</t>
        </is>
      </c>
      <c r="C876" t="inlineStr">
        <is>
          <t>the crash</t>
        </is>
      </c>
      <c r="D876">
        <f>HYPERLINK("https://www.youtube.com/watch?v=ClK8EZI81Ic&amp;t=57s", "Go to time")</f>
        <v/>
      </c>
    </row>
    <row r="877">
      <c r="A877">
        <f>HYPERLINK("https://www.youtube.com/watch?v=ClK8EZI81Ic", "Video")</f>
        <v/>
      </c>
      <c r="B877" t="inlineStr">
        <is>
          <t>1:27</t>
        </is>
      </c>
      <c r="C877" t="inlineStr">
        <is>
          <t>train crashed and i will pin this on</t>
        </is>
      </c>
      <c r="D877">
        <f>HYPERLINK("https://www.youtube.com/watch?v=ClK8EZI81Ic&amp;t=87s", "Go to time")</f>
        <v/>
      </c>
    </row>
    <row r="878">
      <c r="A878">
        <f>HYPERLINK("https://www.youtube.com/watch?v=BTRBdCoFswg", "Video")</f>
        <v/>
      </c>
      <c r="B878" t="inlineStr">
        <is>
          <t>11:13</t>
        </is>
      </c>
      <c r="C878" t="inlineStr">
        <is>
          <t>could crash here.</t>
        </is>
      </c>
      <c r="D878">
        <f>HYPERLINK("https://www.youtube.com/watch?v=BTRBdCoFswg&amp;t=673s", "Go to time")</f>
        <v/>
      </c>
    </row>
    <row r="879">
      <c r="A879">
        <f>HYPERLINK("https://www.youtube.com/watch?v=_sMONI-PfQY", "Video")</f>
        <v/>
      </c>
      <c r="B879" t="inlineStr">
        <is>
          <t>9:02</t>
        </is>
      </c>
      <c r="C879" t="inlineStr">
        <is>
          <t>just been bloodied in a motorcycle crash?</t>
        </is>
      </c>
      <c r="D879">
        <f>HYPERLINK("https://www.youtube.com/watch?v=_sMONI-PfQY&amp;t=542s", "Go to time")</f>
        <v/>
      </c>
    </row>
    <row r="880">
      <c r="A880">
        <f>HYPERLINK("https://www.youtube.com/watch?v=o0CsLMn297M", "Video")</f>
        <v/>
      </c>
      <c r="B880" t="inlineStr">
        <is>
          <t>4:39</t>
        </is>
      </c>
      <c r="C880" t="inlineStr">
        <is>
          <t>you know and i could trash him like i</t>
        </is>
      </c>
      <c r="D880">
        <f>HYPERLINK("https://www.youtube.com/watch?v=o0CsLMn297M&amp;t=279s", "Go to time")</f>
        <v/>
      </c>
    </row>
    <row r="881">
      <c r="A881">
        <f>HYPERLINK("https://www.youtube.com/watch?v=9YnkOQ51BNM", "Video")</f>
        <v/>
      </c>
      <c r="B881" t="inlineStr">
        <is>
          <t>0:12</t>
        </is>
      </c>
      <c r="C881" t="inlineStr">
        <is>
          <t>as a crash test dummy</t>
        </is>
      </c>
      <c r="D881">
        <f>HYPERLINK("https://www.youtube.com/watch?v=9YnkOQ51BNM&amp;t=12s", "Go to time")</f>
        <v/>
      </c>
    </row>
    <row r="882">
      <c r="A882">
        <f>HYPERLINK("https://www.youtube.com/watch?v=vM3UOV1lDtY", "Video")</f>
        <v/>
      </c>
      <c r="B882" t="inlineStr">
        <is>
          <t>5:13</t>
        </is>
      </c>
      <c r="C882" t="inlineStr">
        <is>
          <t>Just a normal janitor pushing trash around.</t>
        </is>
      </c>
      <c r="D882">
        <f>HYPERLINK("https://www.youtube.com/watch?v=vM3UOV1lDtY&amp;t=313s", "Go to time")</f>
        <v/>
      </c>
    </row>
    <row r="883">
      <c r="A883">
        <f>HYPERLINK("https://www.youtube.com/watch?v=zX3ph5T-yek", "Video")</f>
        <v/>
      </c>
      <c r="B883" t="inlineStr">
        <is>
          <t>0:49</t>
        </is>
      </c>
      <c r="C883" t="inlineStr">
        <is>
          <t>this is the fifth time someone's crashed</t>
        </is>
      </c>
      <c r="D883">
        <f>HYPERLINK("https://www.youtube.com/watch?v=zX3ph5T-yek&amp;t=49s", "Go to time")</f>
        <v/>
      </c>
    </row>
    <row r="884">
      <c r="A884">
        <f>HYPERLINK("https://www.youtube.com/watch?v=HnrjsNhkD0w", "Video")</f>
        <v/>
      </c>
      <c r="B884" t="inlineStr">
        <is>
          <t>0:45</t>
        </is>
      </c>
      <c r="C884" t="inlineStr">
        <is>
          <t>misplaced. You threw it in the trash.</t>
        </is>
      </c>
      <c r="D884">
        <f>HYPERLINK("https://www.youtube.com/watch?v=HnrjsNhkD0w&amp;t=45s", "Go to time")</f>
        <v/>
      </c>
    </row>
    <row r="885">
      <c r="A885">
        <f>HYPERLINK("https://www.youtube.com/watch?v=KP3Hngzgk4k", "Video")</f>
        <v/>
      </c>
      <c r="B885" t="inlineStr">
        <is>
          <t>3:45</t>
        </is>
      </c>
      <c r="C885" t="inlineStr">
        <is>
          <t>you get in my trash bucket and I'd speed</t>
        </is>
      </c>
      <c r="D885">
        <f>HYPERLINK("https://www.youtube.com/watch?v=KP3Hngzgk4k&amp;t=225s", "Go to time")</f>
        <v/>
      </c>
    </row>
    <row r="886">
      <c r="A886">
        <f>HYPERLINK("https://www.youtube.com/watch?v=o5HoJaYJUO4", "Video")</f>
        <v/>
      </c>
      <c r="B886" t="inlineStr">
        <is>
          <t>5:16</t>
        </is>
      </c>
      <c r="C886" t="inlineStr">
        <is>
          <t>trash, and I could only dream of getting</t>
        </is>
      </c>
      <c r="D886">
        <f>HYPERLINK("https://www.youtube.com/watch?v=o5HoJaYJUO4&amp;t=316s", "Go to time")</f>
        <v/>
      </c>
    </row>
    <row r="887">
      <c r="A887">
        <f>HYPERLINK("https://www.youtube.com/watch?v=9IJBbSXrifg", "Video")</f>
        <v/>
      </c>
      <c r="B887" t="inlineStr">
        <is>
          <t>2:38</t>
        </is>
      </c>
      <c r="C887" t="inlineStr">
        <is>
          <t>come on we already trashed nagle's car</t>
        </is>
      </c>
      <c r="D887">
        <f>HYPERLINK("https://www.youtube.com/watch?v=9IJBbSXrifg&amp;t=158s", "Go to time")</f>
        <v/>
      </c>
    </row>
    <row r="888">
      <c r="A888">
        <f>HYPERLINK("https://www.youtube.com/watch?v=ehWLcQKWrqE", "Video")</f>
        <v/>
      </c>
      <c r="B888" t="inlineStr">
        <is>
          <t>4:11</t>
        </is>
      </c>
      <c r="C888" t="inlineStr">
        <is>
          <t>trash without me I gave you I gave you a</t>
        </is>
      </c>
      <c r="D888">
        <f>HYPERLINK("https://www.youtube.com/watch?v=ehWLcQKWrqE&amp;t=251s", "Go to time")</f>
        <v/>
      </c>
    </row>
    <row r="889">
      <c r="A889">
        <f>HYPERLINK("https://www.youtube.com/watch?v=GrO2WGG7XXc", "Video")</f>
        <v/>
      </c>
      <c r="B889" t="inlineStr">
        <is>
          <t>0:21</t>
        </is>
      </c>
      <c r="C889" t="inlineStr">
        <is>
          <t>didn't say that when you was crashing my</t>
        </is>
      </c>
      <c r="D889">
        <f>HYPERLINK("https://www.youtube.com/watch?v=GrO2WGG7XXc&amp;t=21s", "Go to time")</f>
        <v/>
      </c>
    </row>
    <row r="890">
      <c r="A890">
        <f>HYPERLINK("https://www.youtube.com/watch?v=hRr8dMkmZoo", "Video")</f>
        <v/>
      </c>
      <c r="B890" t="inlineStr">
        <is>
          <t>1:14</t>
        </is>
      </c>
      <c r="C890" t="inlineStr">
        <is>
          <t>through our trash</t>
        </is>
      </c>
      <c r="D890">
        <f>HYPERLINK("https://www.youtube.com/watch?v=hRr8dMkmZoo&amp;t=74s", "Go to time")</f>
        <v/>
      </c>
    </row>
    <row r="891">
      <c r="A891">
        <f>HYPERLINK("https://www.youtube.com/watch?v=UQNGiv37jl4", "Video")</f>
        <v/>
      </c>
      <c r="B891" t="inlineStr">
        <is>
          <t>9:40</t>
        </is>
      </c>
      <c r="C891" t="inlineStr">
        <is>
          <t>Did you just spit in my trash can?</t>
        </is>
      </c>
      <c r="D891">
        <f>HYPERLINK("https://www.youtube.com/watch?v=UQNGiv37jl4&amp;t=580s", "Go to time")</f>
        <v/>
      </c>
    </row>
    <row r="892">
      <c r="A892">
        <f>HYPERLINK("https://www.youtube.com/watch?v=6Wq6WuUDspA", "Video")</f>
        <v/>
      </c>
      <c r="B892" t="inlineStr">
        <is>
          <t>1:34</t>
        </is>
      </c>
      <c r="C892" t="inlineStr">
        <is>
          <t>rash. Says you, Ainsley.</t>
        </is>
      </c>
      <c r="D892">
        <f>HYPERLINK("https://www.youtube.com/watch?v=6Wq6WuUDspA&amp;t=94s", "Go to time")</f>
        <v/>
      </c>
    </row>
    <row r="893">
      <c r="A893">
        <f>HYPERLINK("https://www.youtube.com/watch?v=6Wq6WuUDspA", "Video")</f>
        <v/>
      </c>
      <c r="B893" t="inlineStr">
        <is>
          <t>1:37</t>
        </is>
      </c>
      <c r="C893" t="inlineStr">
        <is>
          <t>Perhaps your rash is from all that makeup</t>
        </is>
      </c>
      <c r="D893">
        <f>HYPERLINK("https://www.youtube.com/watch?v=6Wq6WuUDspA&amp;t=97s", "Go to time")</f>
        <v/>
      </c>
    </row>
    <row r="894">
      <c r="A894">
        <f>HYPERLINK("https://www.youtube.com/watch?v=1ToRi5SLHE4", "Video")</f>
        <v/>
      </c>
      <c r="B894" t="inlineStr">
        <is>
          <t>0:58</t>
        </is>
      </c>
      <c r="C894" t="inlineStr">
        <is>
          <t>me and everyone you're trashy</t>
        </is>
      </c>
      <c r="D894">
        <f>HYPERLINK("https://www.youtube.com/watch?v=1ToRi5SLHE4&amp;t=58s", "Go to time")</f>
        <v/>
      </c>
    </row>
    <row r="895">
      <c r="A895">
        <f>HYPERLINK("https://www.youtube.com/watch?v=B0_V5xoRss8", "Video")</f>
        <v/>
      </c>
      <c r="B895" t="inlineStr">
        <is>
          <t>0:55</t>
        </is>
      </c>
      <c r="C895" t="inlineStr">
        <is>
          <t>Confirm the rash is spreading.</t>
        </is>
      </c>
      <c r="D895">
        <f>HYPERLINK("https://www.youtube.com/watch?v=B0_V5xoRss8&amp;t=55s", "Go to time")</f>
        <v/>
      </c>
    </row>
    <row r="896">
      <c r="A896">
        <f>HYPERLINK("https://www.youtube.com/watch?v=B0_V5xoRss8", "Video")</f>
        <v/>
      </c>
      <c r="B896" t="inlineStr">
        <is>
          <t>3:12</t>
        </is>
      </c>
      <c r="C896" t="inlineStr">
        <is>
          <t>We cut open her belly. She got a rash on her
belly.</t>
        </is>
      </c>
      <c r="D896">
        <f>HYPERLINK("https://www.youtube.com/watch?v=B0_V5xoRss8&amp;t=192s", "Go to time")</f>
        <v/>
      </c>
    </row>
    <row r="897">
      <c r="A897">
        <f>HYPERLINK("https://www.youtube.com/watch?v=B0_V5xoRss8", "Video")</f>
        <v/>
      </c>
      <c r="B897" t="inlineStr">
        <is>
          <t>3:16</t>
        </is>
      </c>
      <c r="C897" t="inlineStr">
        <is>
          <t>She got a rash on her back and no house
ruled out mojo.</t>
        </is>
      </c>
      <c r="D897">
        <f>HYPERLINK("https://www.youtube.com/watch?v=B0_V5xoRss8&amp;t=196s", "Go to time")</f>
        <v/>
      </c>
    </row>
    <row r="898">
      <c r="A898">
        <f>HYPERLINK("https://www.youtube.com/watch?v=ibAtHxaeQpE", "Video")</f>
        <v/>
      </c>
      <c r="B898" t="inlineStr">
        <is>
          <t>1:08</t>
        </is>
      </c>
      <c r="C898" t="inlineStr">
        <is>
          <t>of this trashy reality show</t>
        </is>
      </c>
      <c r="D898">
        <f>HYPERLINK("https://www.youtube.com/watch?v=ibAtHxaeQpE&amp;t=68s", "Go to time")</f>
        <v/>
      </c>
    </row>
    <row r="899">
      <c r="A899">
        <f>HYPERLINK("https://www.youtube.com/watch?v=OHZIHsXD5q8", "Video")</f>
        <v/>
      </c>
      <c r="B899" t="inlineStr">
        <is>
          <t>32:16</t>
        </is>
      </c>
      <c r="C899" t="inlineStr">
        <is>
          <t>into the trash</t>
        </is>
      </c>
      <c r="D899">
        <f>HYPERLINK("https://www.youtube.com/watch?v=OHZIHsXD5q8&amp;t=1936s", "Go to time")</f>
        <v/>
      </c>
    </row>
    <row r="900">
      <c r="A900">
        <f>HYPERLINK("https://www.youtube.com/watch?v=WsvWYVxs8eM", "Video")</f>
        <v/>
      </c>
      <c r="B900" t="inlineStr">
        <is>
          <t>2:47</t>
        </is>
      </c>
      <c r="C900" t="inlineStr">
        <is>
          <t>What do you do? You just trash it straight
away.</t>
        </is>
      </c>
      <c r="D900">
        <f>HYPERLINK("https://www.youtube.com/watch?v=WsvWYVxs8eM&amp;t=167s", "Go to time")</f>
        <v/>
      </c>
    </row>
    <row r="901">
      <c r="A901">
        <f>HYPERLINK("https://www.youtube.com/watch?v=n6y9KKOajtY", "Video")</f>
        <v/>
      </c>
      <c r="B901" t="inlineStr">
        <is>
          <t>4:33</t>
        </is>
      </c>
      <c r="C901" t="inlineStr">
        <is>
          <t>i don't talk trash i talk smack they're</t>
        </is>
      </c>
      <c r="D901">
        <f>HYPERLINK("https://www.youtube.com/watch?v=n6y9KKOajtY&amp;t=273s", "Go to time")</f>
        <v/>
      </c>
    </row>
    <row r="902">
      <c r="A902">
        <f>HYPERLINK("https://www.youtube.com/watch?v=n6y9KKOajtY", "Video")</f>
        <v/>
      </c>
      <c r="B902" t="inlineStr">
        <is>
          <t>4:35</t>
        </is>
      </c>
      <c r="C902" t="inlineStr">
        <is>
          <t>totally different trash talk is all</t>
        </is>
      </c>
      <c r="D902">
        <f>HYPERLINK("https://www.youtube.com/watch?v=n6y9KKOajtY&amp;t=275s", "Go to time")</f>
        <v/>
      </c>
    </row>
    <row r="903">
      <c r="A903">
        <f>HYPERLINK("https://www.youtube.com/watch?v=n6y9KKOajtY", "Video")</f>
        <v/>
      </c>
      <c r="B903" t="inlineStr">
        <is>
          <t>5:52</t>
        </is>
      </c>
      <c r="C903" t="inlineStr">
        <is>
          <t>immediately following your crash 9 15.</t>
        </is>
      </c>
      <c r="D903">
        <f>HYPERLINK("https://www.youtube.com/watch?v=n6y9KKOajtY&amp;t=352s", "Go to time")</f>
        <v/>
      </c>
    </row>
    <row r="904">
      <c r="A904">
        <f>HYPERLINK("https://www.youtube.com/watch?v=a6jpU7krnDA", "Video")</f>
        <v/>
      </c>
      <c r="B904" t="inlineStr">
        <is>
          <t>8:28</t>
        </is>
      </c>
      <c r="C904" t="inlineStr">
        <is>
          <t>digging through your trash and i think</t>
        </is>
      </c>
      <c r="D904">
        <f>HYPERLINK("https://www.youtube.com/watch?v=a6jpU7krnDA&amp;t=508s", "Go to time")</f>
        <v/>
      </c>
    </row>
    <row r="905">
      <c r="A905">
        <f>HYPERLINK("https://www.youtube.com/watch?v=Gfpp8Z1_tvE", "Video")</f>
        <v/>
      </c>
      <c r="B905" t="inlineStr">
        <is>
          <t>2:02</t>
        </is>
      </c>
      <c r="C905" t="inlineStr">
        <is>
          <t>naked she's Brash her boobs are hanging</t>
        </is>
      </c>
      <c r="D905">
        <f>HYPERLINK("https://www.youtube.com/watch?v=Gfpp8Z1_tvE&amp;t=122s", "Go to time")</f>
        <v/>
      </c>
    </row>
    <row r="906">
      <c r="A906">
        <f>HYPERLINK("https://www.youtube.com/watch?v=Gfpp8Z1_tvE", "Video")</f>
        <v/>
      </c>
      <c r="B906" t="inlineStr">
        <is>
          <t>4:14</t>
        </is>
      </c>
      <c r="C906" t="inlineStr">
        <is>
          <t>just like our homes are trash our homes</t>
        </is>
      </c>
      <c r="D906">
        <f>HYPERLINK("https://www.youtube.com/watch?v=Gfpp8Z1_tvE&amp;t=254s", "Go to time")</f>
        <v/>
      </c>
    </row>
    <row r="907">
      <c r="A907">
        <f>HYPERLINK("https://www.youtube.com/watch?v=pZrbQbI56rw", "Video")</f>
        <v/>
      </c>
      <c r="B907" t="inlineStr">
        <is>
          <t>1:21</t>
        </is>
      </c>
      <c r="C907" t="inlineStr">
        <is>
          <t>It's a trash can for everyone who's attacked
us.</t>
        </is>
      </c>
      <c r="D907">
        <f>HYPERLINK("https://www.youtube.com/watch?v=pZrbQbI56rw&amp;t=81s", "Go to time")</f>
        <v/>
      </c>
    </row>
    <row r="908">
      <c r="A908">
        <f>HYPERLINK("https://www.youtube.com/watch?v=buzN5TxiMTI", "Video")</f>
        <v/>
      </c>
      <c r="B908" t="inlineStr">
        <is>
          <t>5:49</t>
        </is>
      </c>
      <c r="C908" t="inlineStr">
        <is>
          <t>gonna say when he crashed through the window?</t>
        </is>
      </c>
      <c r="D908">
        <f>HYPERLINK("https://www.youtube.com/watch?v=buzN5TxiMTI&amp;t=349s", "Go to time")</f>
        <v/>
      </c>
    </row>
    <row r="909">
      <c r="A909">
        <f>HYPERLINK("https://www.youtube.com/watch?v=SQZ75K1KR5s", "Video")</f>
        <v/>
      </c>
      <c r="B909" t="inlineStr">
        <is>
          <t>1:27</t>
        </is>
      </c>
      <c r="C909" t="inlineStr">
        <is>
          <t>Just a normal janitor pushing trash around.</t>
        </is>
      </c>
      <c r="D909">
        <f>HYPERLINK("https://www.youtube.com/watch?v=SQZ75K1KR5s&amp;t=87s", "Go to time")</f>
        <v/>
      </c>
    </row>
    <row r="910">
      <c r="A910">
        <f>HYPERLINK("https://www.youtube.com/watch?v=s1QrNZ33WA8", "Video")</f>
        <v/>
      </c>
      <c r="B910" t="inlineStr">
        <is>
          <t>2:17</t>
        </is>
      </c>
      <c r="C910" t="inlineStr">
        <is>
          <t>terrible had a gnarly half pipe crash</t>
        </is>
      </c>
      <c r="D910">
        <f>HYPERLINK("https://www.youtube.com/watch?v=s1QrNZ33WA8&amp;t=137s", "Go to time")</f>
        <v/>
      </c>
    </row>
    <row r="911">
      <c r="A911">
        <f>HYPERLINK("https://www.youtube.com/watch?v=fjzOS8O9eX8", "Video")</f>
        <v/>
      </c>
      <c r="B911" t="inlineStr">
        <is>
          <t>3:33</t>
        </is>
      </c>
      <c r="C911" t="inlineStr">
        <is>
          <t>set up air I am playing Rashad you win I</t>
        </is>
      </c>
      <c r="D911">
        <f>HYPERLINK("https://www.youtube.com/watch?v=fjzOS8O9eX8&amp;t=213s", "Go to time")</f>
        <v/>
      </c>
    </row>
    <row r="912">
      <c r="A912">
        <f>HYPERLINK("https://www.youtube.com/watch?v=fjzOS8O9eX8", "Video")</f>
        <v/>
      </c>
      <c r="B912" t="inlineStr">
        <is>
          <t>4:33</t>
        </is>
      </c>
      <c r="C912" t="inlineStr">
        <is>
          <t>Rashad can you pay us in</t>
        </is>
      </c>
      <c r="D912">
        <f>HYPERLINK("https://www.youtube.com/watch?v=fjzOS8O9eX8&amp;t=273s", "Go to time")</f>
        <v/>
      </c>
    </row>
    <row r="913">
      <c r="A913">
        <f>HYPERLINK("https://www.youtube.com/watch?v=RmEMdMnGcm4", "Video")</f>
        <v/>
      </c>
      <c r="B913" t="inlineStr">
        <is>
          <t>0:42</t>
        </is>
      </c>
      <c r="C913" t="inlineStr">
        <is>
          <t>(Dom)
Terrorist causes crash.</t>
        </is>
      </c>
      <c r="D913">
        <f>HYPERLINK("https://www.youtube.com/watch?v=RmEMdMnGcm4&amp;t=42s", "Go to time")</f>
        <v/>
      </c>
    </row>
    <row r="914">
      <c r="A914">
        <f>HYPERLINK("https://www.youtube.com/watch?v=RmEMdMnGcm4", "Video")</f>
        <v/>
      </c>
      <c r="B914" t="inlineStr">
        <is>
          <t>0:48</t>
        </is>
      </c>
      <c r="C914" t="inlineStr">
        <is>
          <t>(Kendra)
what crashed flight 716.</t>
        </is>
      </c>
      <c r="D914">
        <f>HYPERLINK("https://www.youtube.com/watch?v=RmEMdMnGcm4&amp;t=48s", "Go to time")</f>
        <v/>
      </c>
    </row>
    <row r="915">
      <c r="A915">
        <f>HYPERLINK("https://www.youtube.com/watch?v=54ZwZg0A8j0", "Video")</f>
        <v/>
      </c>
      <c r="B915" t="inlineStr">
        <is>
          <t>1:05</t>
        </is>
      </c>
      <c r="C915" t="inlineStr">
        <is>
          <t>into the trash</t>
        </is>
      </c>
      <c r="D915">
        <f>HYPERLINK("https://www.youtube.com/watch?v=54ZwZg0A8j0&amp;t=65s", "Go to time")</f>
        <v/>
      </c>
    </row>
    <row r="916">
      <c r="A916">
        <f>HYPERLINK("https://www.youtube.com/watch?v=F-wMBVwZad4", "Video")</f>
        <v/>
      </c>
      <c r="B916" t="inlineStr">
        <is>
          <t>1:55</t>
        </is>
      </c>
      <c r="C916" t="inlineStr">
        <is>
          <t>Well, you give a guy a hair and teeth, he's
bound to hook up with trash.</t>
        </is>
      </c>
      <c r="D916">
        <f>HYPERLINK("https://www.youtube.com/watch?v=F-wMBVwZad4&amp;t=115s", "Go to time")</f>
        <v/>
      </c>
    </row>
    <row r="917">
      <c r="A917">
        <f>HYPERLINK("https://www.youtube.com/watch?v=tQFN9ePrA0M", "Video")</f>
        <v/>
      </c>
      <c r="B917" t="inlineStr">
        <is>
          <t>0:28</t>
        </is>
      </c>
      <c r="C917" t="inlineStr">
        <is>
          <t>and just crash there yeah so that's what</t>
        </is>
      </c>
      <c r="D917">
        <f>HYPERLINK("https://www.youtube.com/watch?v=tQFN9ePrA0M&amp;t=28s", "Go to time")</f>
        <v/>
      </c>
    </row>
    <row r="918">
      <c r="A918">
        <f>HYPERLINK("https://www.youtube.com/watch?v=7rV1P8PYpPs", "Video")</f>
        <v/>
      </c>
      <c r="B918" t="inlineStr">
        <is>
          <t>3:42</t>
        </is>
      </c>
      <c r="C918" t="inlineStr">
        <is>
          <t>Okay, well, when Darren took me to the Valentine's Day dance and we were cleaning up, our eyes met over the trash can, and he kissed me.</t>
        </is>
      </c>
      <c r="D918">
        <f>HYPERLINK("https://www.youtube.com/watch?v=7rV1P8PYpPs&amp;t=222s", "Go to time")</f>
        <v/>
      </c>
    </row>
    <row r="919">
      <c r="A919">
        <f>HYPERLINK("https://www.youtube.com/watch?v=tAd7etm6yP4", "Video")</f>
        <v/>
      </c>
      <c r="B919" t="inlineStr">
        <is>
          <t>1:17</t>
        </is>
      </c>
      <c r="C919" t="inlineStr">
        <is>
          <t>trash</t>
        </is>
      </c>
      <c r="D919">
        <f>HYPERLINK("https://www.youtube.com/watch?v=tAd7etm6yP4&amp;t=77s", "Go to time")</f>
        <v/>
      </c>
    </row>
    <row r="920">
      <c r="A920">
        <f>HYPERLINK("https://www.youtube.com/watch?v=C-YZqQnCFDQ", "Video")</f>
        <v/>
      </c>
      <c r="B920" t="inlineStr">
        <is>
          <t>1:57</t>
        </is>
      </c>
      <c r="C920" t="inlineStr">
        <is>
          <t>Throw it in the trash. I can't see it.
I can't see where it goes.</t>
        </is>
      </c>
      <c r="D920">
        <f>HYPERLINK("https://www.youtube.com/watch?v=C-YZqQnCFDQ&amp;t=117s", "Go to time")</f>
        <v/>
      </c>
    </row>
    <row r="921">
      <c r="A921">
        <f>HYPERLINK("https://www.youtube.com/watch?v=C-YZqQnCFDQ", "Video")</f>
        <v/>
      </c>
      <c r="B921" t="inlineStr">
        <is>
          <t>2:01</t>
        </is>
      </c>
      <c r="C921" t="inlineStr">
        <is>
          <t>I'll just yell trash.</t>
        </is>
      </c>
      <c r="D921">
        <f>HYPERLINK("https://www.youtube.com/watch?v=C-YZqQnCFDQ&amp;t=121s", "Go to time")</f>
        <v/>
      </c>
    </row>
    <row r="922">
      <c r="A922">
        <f>HYPERLINK("https://www.youtube.com/watch?v=C-YZqQnCFDQ", "Video")</f>
        <v/>
      </c>
      <c r="B922" t="inlineStr">
        <is>
          <t>2:02</t>
        </is>
      </c>
      <c r="C922" t="inlineStr">
        <is>
          <t>I'll yell trash. Cover your ears
and sing landslide.</t>
        </is>
      </c>
      <c r="D922">
        <f>HYPERLINK("https://www.youtube.com/watch?v=C-YZqQnCFDQ&amp;t=122s", "Go to time")</f>
        <v/>
      </c>
    </row>
    <row r="923">
      <c r="A923">
        <f>HYPERLINK("https://www.youtube.com/watch?v=VhjjY173vEA", "Video")</f>
        <v/>
      </c>
      <c r="B923" t="inlineStr">
        <is>
          <t>2:35</t>
        </is>
      </c>
      <c r="C923" t="inlineStr">
        <is>
          <t>you don't know what that art is mr trash</t>
        </is>
      </c>
      <c r="D923">
        <f>HYPERLINK("https://www.youtube.com/watch?v=VhjjY173vEA&amp;t=155s", "Go to time")</f>
        <v/>
      </c>
    </row>
    <row r="924">
      <c r="A924">
        <f>HYPERLINK("https://www.youtube.com/watch?v=PZ2fPntwfmE", "Video")</f>
        <v/>
      </c>
      <c r="B924" t="inlineStr">
        <is>
          <t>8:02</t>
        </is>
      </c>
      <c r="C924" t="inlineStr">
        <is>
          <t>What time is it? Oh, Mike, did you take out
the trash?</t>
        </is>
      </c>
      <c r="D924">
        <f>HYPERLINK("https://www.youtube.com/watch?v=PZ2fPntwfmE&amp;t=482s", "Go to time")</f>
        <v/>
      </c>
    </row>
    <row r="925">
      <c r="A925">
        <f>HYPERLINK("https://www.youtube.com/watch?v=PZ2fPntwfmE", "Video")</f>
        <v/>
      </c>
      <c r="B925" t="inlineStr">
        <is>
          <t>8:14</t>
        </is>
      </c>
      <c r="C925" t="inlineStr">
        <is>
          <t>Trust me. Bring out the trash.</t>
        </is>
      </c>
      <c r="D925">
        <f>HYPERLINK("https://www.youtube.com/watch?v=PZ2fPntwfmE&amp;t=494s", "Go to time")</f>
        <v/>
      </c>
    </row>
    <row r="926">
      <c r="A926">
        <f>HYPERLINK("https://www.youtube.com/watch?v=PZ2fPntwfmE", "Video")</f>
        <v/>
      </c>
      <c r="B926" t="inlineStr">
        <is>
          <t>8:18</t>
        </is>
      </c>
      <c r="C926" t="inlineStr">
        <is>
          <t>Trash trucks a block away.</t>
        </is>
      </c>
      <c r="D926">
        <f>HYPERLINK("https://www.youtube.com/watch?v=PZ2fPntwfmE&amp;t=498s", "Go to time")</f>
        <v/>
      </c>
    </row>
    <row r="927">
      <c r="A927">
        <f>HYPERLINK("https://www.youtube.com/watch?v=PZ2fPntwfmE", "Video")</f>
        <v/>
      </c>
      <c r="B927" t="inlineStr">
        <is>
          <t>8:20</t>
        </is>
      </c>
      <c r="C927" t="inlineStr">
        <is>
          <t>Okay, okay. I know it probably looks a little
insane to be so nuts about trash day, but,</t>
        </is>
      </c>
      <c r="D927">
        <f>HYPERLINK("https://www.youtube.com/watch?v=PZ2fPntwfmE&amp;t=500s", "Go to time")</f>
        <v/>
      </c>
    </row>
    <row r="928">
      <c r="A928">
        <f>HYPERLINK("https://www.youtube.com/watch?v=PZ2fPntwfmE", "Video")</f>
        <v/>
      </c>
      <c r="B928" t="inlineStr">
        <is>
          <t>8:24</t>
        </is>
      </c>
      <c r="C928" t="inlineStr">
        <is>
          <t>see, due to recent cutbacks, trash pickup
only happens once every two weeks.</t>
        </is>
      </c>
      <c r="D928">
        <f>HYPERLINK("https://www.youtube.com/watch?v=PZ2fPntwfmE&amp;t=504s", "Go to time")</f>
        <v/>
      </c>
    </row>
    <row r="929">
      <c r="A929">
        <f>HYPERLINK("https://www.youtube.com/watch?v=PZ2fPntwfmE", "Video")</f>
        <v/>
      </c>
      <c r="B929" t="inlineStr">
        <is>
          <t>8:44</t>
        </is>
      </c>
      <c r="C929" t="inlineStr">
        <is>
          <t>Whatever. Just get rid of your trash.</t>
        </is>
      </c>
      <c r="D929">
        <f>HYPERLINK("https://www.youtube.com/watch?v=PZ2fPntwfmE&amp;t=524s", "Go to time")</f>
        <v/>
      </c>
    </row>
    <row r="930">
      <c r="A930">
        <f>HYPERLINK("https://www.youtube.com/watch?v=PZ2fPntwfmE", "Video")</f>
        <v/>
      </c>
      <c r="B930" t="inlineStr">
        <is>
          <t>15:14</t>
        </is>
      </c>
      <c r="C930" t="inlineStr">
        <is>
          <t>Decided to take the trash out to the curb.</t>
        </is>
      </c>
      <c r="D930">
        <f>HYPERLINK("https://www.youtube.com/watch?v=PZ2fPntwfmE&amp;t=914s", "Go to time")</f>
        <v/>
      </c>
    </row>
    <row r="931">
      <c r="A931">
        <f>HYPERLINK("https://www.youtube.com/watch?v=Kpk6opDp3_8", "Video")</f>
        <v/>
      </c>
      <c r="B931" t="inlineStr">
        <is>
          <t>0:58</t>
        </is>
      </c>
      <c r="C931" t="inlineStr">
        <is>
          <t>She crashes the car, she vomits on him.</t>
        </is>
      </c>
      <c r="D931">
        <f>HYPERLINK("https://www.youtube.com/watch?v=Kpk6opDp3_8&amp;t=58s", "Go to time")</f>
        <v/>
      </c>
    </row>
    <row r="932">
      <c r="A932">
        <f>HYPERLINK("https://www.youtube.com/watch?v=aWAauf1jVik", "Video")</f>
        <v/>
      </c>
      <c r="B932" t="inlineStr">
        <is>
          <t>2:55</t>
        </is>
      </c>
      <c r="C932" t="inlineStr">
        <is>
          <t>trash and having dog boot fights</t>
        </is>
      </c>
      <c r="D932">
        <f>HYPERLINK("https://www.youtube.com/watch?v=aWAauf1jVik&amp;t=175s", "Go to time")</f>
        <v/>
      </c>
    </row>
    <row r="933">
      <c r="A933">
        <f>HYPERLINK("https://www.youtube.com/watch?v=JWJBm1bGdDI", "Video")</f>
        <v/>
      </c>
      <c r="B933" t="inlineStr">
        <is>
          <t>9:07</t>
        </is>
      </c>
      <c r="C933" t="inlineStr">
        <is>
          <t>I made a rash decision.</t>
        </is>
      </c>
      <c r="D933">
        <f>HYPERLINK("https://www.youtube.com/watch?v=JWJBm1bGdDI&amp;t=547s", "Go to time")</f>
        <v/>
      </c>
    </row>
    <row r="934">
      <c r="A934">
        <f>HYPERLINK("https://www.youtube.com/watch?v=JHViG400JQk", "Video")</f>
        <v/>
      </c>
      <c r="B934" t="inlineStr">
        <is>
          <t>1:16</t>
        </is>
      </c>
      <c r="C934" t="inlineStr">
        <is>
          <t>you're gonna crash like</t>
        </is>
      </c>
      <c r="D934">
        <f>HYPERLINK("https://www.youtube.com/watch?v=JHViG400JQk&amp;t=76s", "Go to time")</f>
        <v/>
      </c>
    </row>
    <row r="935">
      <c r="A935">
        <f>HYPERLINK("https://www.youtube.com/watch?v=4JiGuxd7AWw", "Video")</f>
        <v/>
      </c>
      <c r="B935" t="inlineStr">
        <is>
          <t>12:13</t>
        </is>
      </c>
      <c r="C935" t="inlineStr">
        <is>
          <t>rash decision I was itching to say it</t>
        </is>
      </c>
      <c r="D935">
        <f>HYPERLINK("https://www.youtube.com/watch?v=4JiGuxd7AWw&amp;t=733s", "Go to time")</f>
        <v/>
      </c>
    </row>
    <row r="936">
      <c r="A936">
        <f>HYPERLINK("https://www.youtube.com/watch?v=YjfqCyjfEq8", "Video")</f>
        <v/>
      </c>
      <c r="B936" t="inlineStr">
        <is>
          <t>12:36</t>
        </is>
      </c>
      <c r="C936" t="inlineStr">
        <is>
          <t>royalty but it all came crashing down</t>
        </is>
      </c>
      <c r="D936">
        <f>HYPERLINK("https://www.youtube.com/watch?v=YjfqCyjfEq8&amp;t=756s", "Go to time")</f>
        <v/>
      </c>
    </row>
    <row r="937">
      <c r="A937">
        <f>HYPERLINK("https://www.youtube.com/watch?v=Dnxq8lonIBU", "Video")</f>
        <v/>
      </c>
      <c r="B937" t="inlineStr">
        <is>
          <t>2:22</t>
        </is>
      </c>
      <c r="C937" t="inlineStr">
        <is>
          <t>Okay, well, let's not jump into any rash</t>
        </is>
      </c>
      <c r="D937">
        <f>HYPERLINK("https://www.youtube.com/watch?v=Dnxq8lonIBU&amp;t=142s", "Go to time")</f>
        <v/>
      </c>
    </row>
    <row r="938">
      <c r="A938">
        <f>HYPERLINK("https://www.youtube.com/watch?v=LmWznPOCdS0", "Video")</f>
        <v/>
      </c>
      <c r="B938" t="inlineStr">
        <is>
          <t>7:49</t>
        </is>
      </c>
      <c r="C938" t="inlineStr">
        <is>
          <t>Their plane crashes.</t>
        </is>
      </c>
      <c r="D938">
        <f>HYPERLINK("https://www.youtube.com/watch?v=LmWznPOCdS0&amp;t=469s", "Go to time")</f>
        <v/>
      </c>
    </row>
    <row r="939">
      <c r="A939">
        <f>HYPERLINK("https://www.youtube.com/watch?v=PKAfydDIfrg", "Video")</f>
        <v/>
      </c>
      <c r="B939" t="inlineStr">
        <is>
          <t>1:01</t>
        </is>
      </c>
      <c r="C939" t="inlineStr">
        <is>
          <t>that makes sense they're gonna crash</t>
        </is>
      </c>
      <c r="D939">
        <f>HYPERLINK("https://www.youtube.com/watch?v=PKAfydDIfrg&amp;t=61s", "Go to time")</f>
        <v/>
      </c>
    </row>
    <row r="940">
      <c r="A940">
        <f>HYPERLINK("https://www.youtube.com/watch?v=PKAfydDIfrg", "Video")</f>
        <v/>
      </c>
      <c r="B940" t="inlineStr">
        <is>
          <t>1:04</t>
        </is>
      </c>
      <c r="C940" t="inlineStr">
        <is>
          <t>i'm gonna crash them too because i've</t>
        </is>
      </c>
      <c r="D940">
        <f>HYPERLINK("https://www.youtube.com/watch?v=PKAfydDIfrg&amp;t=64s", "Go to time")</f>
        <v/>
      </c>
    </row>
    <row r="941">
      <c r="A941">
        <f>HYPERLINK("https://www.youtube.com/watch?v=ewPm9KBX6OI", "Video")</f>
        <v/>
      </c>
      <c r="B941" t="inlineStr">
        <is>
          <t>6:19</t>
        </is>
      </c>
      <c r="C941" t="inlineStr">
        <is>
          <t>hide the trash parts of yourself before</t>
        </is>
      </c>
      <c r="D941">
        <f>HYPERLINK("https://www.youtube.com/watch?v=ewPm9KBX6OI&amp;t=379s", "Go to time")</f>
        <v/>
      </c>
    </row>
    <row r="942">
      <c r="A942">
        <f>HYPERLINK("https://www.youtube.com/watch?v=ewPm9KBX6OI", "Video")</f>
        <v/>
      </c>
      <c r="B942" t="inlineStr">
        <is>
          <t>9:27</t>
        </is>
      </c>
      <c r="C942" t="inlineStr">
        <is>
          <t>uh on the way there i crashed my car</t>
        </is>
      </c>
      <c r="D942">
        <f>HYPERLINK("https://www.youtube.com/watch?v=ewPm9KBX6OI&amp;t=567s", "Go to time")</f>
        <v/>
      </c>
    </row>
    <row r="943">
      <c r="A943">
        <f>HYPERLINK("https://www.youtube.com/watch?v=jaXoWVZN2lc", "Video")</f>
        <v/>
      </c>
      <c r="B943" t="inlineStr">
        <is>
          <t>17:00</t>
        </is>
      </c>
      <c r="C943" t="inlineStr">
        <is>
          <t>trash can yeah yeah yeah yeah</t>
        </is>
      </c>
      <c r="D943">
        <f>HYPERLINK("https://www.youtube.com/watch?v=jaXoWVZN2lc&amp;t=1020s", "Go to time")</f>
        <v/>
      </c>
    </row>
    <row r="944">
      <c r="A944">
        <f>HYPERLINK("https://www.youtube.com/watch?v=mYToIJTjPm0", "Video")</f>
        <v/>
      </c>
      <c r="B944" t="inlineStr">
        <is>
          <t>7:23</t>
        </is>
      </c>
      <c r="C944" t="inlineStr">
        <is>
          <t>We're going to take these bags of trash, and</t>
        </is>
      </c>
      <c r="D944">
        <f>HYPERLINK("https://www.youtube.com/watch?v=mYToIJTjPm0&amp;t=443s", "Go to time")</f>
        <v/>
      </c>
    </row>
    <row r="945">
      <c r="A945">
        <f>HYPERLINK("https://www.youtube.com/watch?v=DkbrmqAmO4Y", "Video")</f>
        <v/>
      </c>
      <c r="B945" t="inlineStr">
        <is>
          <t>0:47</t>
        </is>
      </c>
      <c r="C945" t="inlineStr">
        <is>
          <t>Have you ever found a dead body in the trash?</t>
        </is>
      </c>
      <c r="D945">
        <f>HYPERLINK("https://www.youtube.com/watch?v=DkbrmqAmO4Y&amp;t=47s", "Go to time")</f>
        <v/>
      </c>
    </row>
    <row r="946">
      <c r="A946">
        <f>HYPERLINK("https://www.youtube.com/watch?v=DkbrmqAmO4Y", "Video")</f>
        <v/>
      </c>
      <c r="B946" t="inlineStr">
        <is>
          <t>1:06</t>
        </is>
      </c>
      <c r="C946" t="inlineStr">
        <is>
          <t>Trash people. Whoa!</t>
        </is>
      </c>
      <c r="D946">
        <f>HYPERLINK("https://www.youtube.com/watch?v=DkbrmqAmO4Y&amp;t=66s", "Go to time")</f>
        <v/>
      </c>
    </row>
    <row r="947">
      <c r="A947">
        <f>HYPERLINK("https://www.youtube.com/watch?v=zkY5UfMEf7c", "Video")</f>
        <v/>
      </c>
      <c r="B947" t="inlineStr">
        <is>
          <t>0:36</t>
        </is>
      </c>
      <c r="C947" t="inlineStr">
        <is>
          <t>to do that trash</t>
        </is>
      </c>
      <c r="D947">
        <f>HYPERLINK("https://www.youtube.com/watch?v=zkY5UfMEf7c&amp;t=36s", "Go to time")</f>
        <v/>
      </c>
    </row>
    <row r="948">
      <c r="A948">
        <f>HYPERLINK("https://www.youtube.com/watch?v=EMM_k54Gt7A", "Video")</f>
        <v/>
      </c>
      <c r="B948" t="inlineStr">
        <is>
          <t>2:46</t>
        </is>
      </c>
      <c r="C948" t="inlineStr">
        <is>
          <t>because it was so close the rashan bear</t>
        </is>
      </c>
      <c r="D948">
        <f>HYPERLINK("https://www.youtube.com/watch?v=EMM_k54Gt7A&amp;t=166s", "Go to time")</f>
        <v/>
      </c>
    </row>
    <row r="949">
      <c r="A949">
        <f>HYPERLINK("https://www.youtube.com/watch?v=QNc4DUJEb50", "Video")</f>
        <v/>
      </c>
      <c r="B949" t="inlineStr">
        <is>
          <t>7:26</t>
        </is>
      </c>
      <c r="C949" t="inlineStr">
        <is>
          <t>You trash my friend.</t>
        </is>
      </c>
      <c r="D949">
        <f>HYPERLINK("https://www.youtube.com/watch?v=QNc4DUJEb50&amp;t=446s", "Go to time")</f>
        <v/>
      </c>
    </row>
    <row r="950">
      <c r="A950">
        <f>HYPERLINK("https://www.youtube.com/watch?v=JIS1FNGU0sk", "Video")</f>
        <v/>
      </c>
      <c r="B950" t="inlineStr">
        <is>
          <t>3:02</t>
        </is>
      </c>
      <c r="C950" t="inlineStr">
        <is>
          <t>markers of rash and fever would have</t>
        </is>
      </c>
      <c r="D950">
        <f>HYPERLINK("https://www.youtube.com/watch?v=JIS1FNGU0sk&amp;t=182s", "Go to time")</f>
        <v/>
      </c>
    </row>
    <row r="951">
      <c r="A951">
        <f>HYPERLINK("https://www.youtube.com/watch?v=JIS1FNGU0sk", "Video")</f>
        <v/>
      </c>
      <c r="B951" t="inlineStr">
        <is>
          <t>4:15</t>
        </is>
      </c>
      <c r="C951" t="inlineStr">
        <is>
          <t>honest Monk and the sound a trash</t>
        </is>
      </c>
      <c r="D951">
        <f>HYPERLINK("https://www.youtube.com/watch?v=JIS1FNGU0sk&amp;t=255s", "Go to time")</f>
        <v/>
      </c>
    </row>
    <row r="952">
      <c r="A952">
        <f>HYPERLINK("https://www.youtube.com/watch?v=G9BZ3wD4m7k", "Video")</f>
        <v/>
      </c>
      <c r="B952" t="inlineStr">
        <is>
          <t>4:26</t>
        </is>
      </c>
      <c r="C952" t="inlineStr">
        <is>
          <t>trash can with a post-it note on it</t>
        </is>
      </c>
      <c r="D952">
        <f>HYPERLINK("https://www.youtube.com/watch?v=G9BZ3wD4m7k&amp;t=266s", "Go to time")</f>
        <v/>
      </c>
    </row>
    <row r="953">
      <c r="A953">
        <f>HYPERLINK("https://www.youtube.com/watch?v=dR7EFge1Vrs", "Video")</f>
        <v/>
      </c>
      <c r="B953" t="inlineStr">
        <is>
          <t>1:13</t>
        </is>
      </c>
      <c r="C953" t="inlineStr">
        <is>
          <t>race clementine krashenski</t>
        </is>
      </c>
      <c r="D953">
        <f>HYPERLINK("https://www.youtube.com/watch?v=dR7EFge1Vrs&amp;t=73s", "Go to time")</f>
        <v/>
      </c>
    </row>
    <row r="954">
      <c r="A954">
        <f>HYPERLINK("https://www.youtube.com/watch?v=41OyVdi62-4", "Video")</f>
        <v/>
      </c>
      <c r="B954" t="inlineStr">
        <is>
          <t>15:29</t>
        </is>
      </c>
      <c r="C954" t="inlineStr">
        <is>
          <t>gonna i'm gonna crash</t>
        </is>
      </c>
      <c r="D954">
        <f>HYPERLINK("https://www.youtube.com/watch?v=41OyVdi62-4&amp;t=929s", "Go to time")</f>
        <v/>
      </c>
    </row>
    <row r="955">
      <c r="A955">
        <f>HYPERLINK("https://www.youtube.com/watch?v=hJ513iLB0CI", "Video")</f>
        <v/>
      </c>
      <c r="B955" t="inlineStr">
        <is>
          <t>3:40</t>
        </is>
      </c>
      <c r="C955" t="inlineStr">
        <is>
          <t>taste so we just need a place to crash</t>
        </is>
      </c>
      <c r="D955">
        <f>HYPERLINK("https://www.youtube.com/watch?v=hJ513iLB0CI&amp;t=220s", "Go to time")</f>
        <v/>
      </c>
    </row>
    <row r="956">
      <c r="A956">
        <f>HYPERLINK("https://www.youtube.com/watch?v=fIkNpt92aK4", "Video")</f>
        <v/>
      </c>
      <c r="B956" t="inlineStr">
        <is>
          <t>8:14</t>
        </is>
      </c>
      <c r="C956" t="inlineStr">
        <is>
          <t>we'd like to talk a lot of trash, so don't</t>
        </is>
      </c>
      <c r="D956">
        <f>HYPERLINK("https://www.youtube.com/watch?v=fIkNpt92aK4&amp;t=494s", "Go to time")</f>
        <v/>
      </c>
    </row>
    <row r="957">
      <c r="A957">
        <f>HYPERLINK("https://www.youtube.com/watch?v=g5sHrvJ3r_g", "Video")</f>
        <v/>
      </c>
      <c r="B957" t="inlineStr">
        <is>
          <t>2:16</t>
        </is>
      </c>
      <c r="C957" t="inlineStr">
        <is>
          <t>all them apples and miss the trash can</t>
        </is>
      </c>
      <c r="D957">
        <f>HYPERLINK("https://www.youtube.com/watch?v=g5sHrvJ3r_g&amp;t=136s", "Go to time")</f>
        <v/>
      </c>
    </row>
    <row r="958">
      <c r="A958">
        <f>HYPERLINK("https://www.youtube.com/watch?v=g5sHrvJ3r_g", "Video")</f>
        <v/>
      </c>
      <c r="B958" t="inlineStr">
        <is>
          <t>2:20</t>
        </is>
      </c>
      <c r="C958" t="inlineStr">
        <is>
          <t>her in the air and miss the trash can</t>
        </is>
      </c>
      <c r="D958">
        <f>HYPERLINK("https://www.youtube.com/watch?v=g5sHrvJ3r_g&amp;t=140s", "Go to time")</f>
        <v/>
      </c>
    </row>
    <row r="959">
      <c r="A959">
        <f>HYPERLINK("https://www.youtube.com/watch?v=i7p-OaPL3to", "Video")</f>
        <v/>
      </c>
      <c r="B959" t="inlineStr">
        <is>
          <t>0:03</t>
        </is>
      </c>
      <c r="C959" t="inlineStr">
        <is>
          <t>oh don't you just love it the crash of</t>
        </is>
      </c>
      <c r="D959">
        <f>HYPERLINK("https://www.youtube.com/watch?v=i7p-OaPL3to&amp;t=3s", "Go to time")</f>
        <v/>
      </c>
    </row>
    <row r="960">
      <c r="A960">
        <f>HYPERLINK("https://www.youtube.com/watch?v=y26gnIfc--o", "Video")</f>
        <v/>
      </c>
      <c r="B960" t="inlineStr">
        <is>
          <t>1:26</t>
        </is>
      </c>
      <c r="C960" t="inlineStr">
        <is>
          <t>having their favorite characters crash</t>
        </is>
      </c>
      <c r="D960">
        <f>HYPERLINK("https://www.youtube.com/watch?v=y26gnIfc--o&amp;t=86s", "Go to time")</f>
        <v/>
      </c>
    </row>
    <row r="961">
      <c r="A961">
        <f>HYPERLINK("https://www.youtube.com/watch?v=4vK1CBk-8Ag", "Video")</f>
        <v/>
      </c>
      <c r="B961" t="inlineStr">
        <is>
          <t>0:38</t>
        </is>
      </c>
      <c r="C961" t="inlineStr">
        <is>
          <t>poop out of the trash and having dog</t>
        </is>
      </c>
      <c r="D961">
        <f>HYPERLINK("https://www.youtube.com/watch?v=4vK1CBk-8Ag&amp;t=38s", "Go to time")</f>
        <v/>
      </c>
    </row>
    <row r="962">
      <c r="A962">
        <f>HYPERLINK("https://www.youtube.com/watch?v=gAwG2BjS4B4", "Video")</f>
        <v/>
      </c>
      <c r="B962" t="inlineStr">
        <is>
          <t>4:58</t>
        </is>
      </c>
      <c r="C962" t="inlineStr">
        <is>
          <t>drake has a bit of a rash and he's hot</t>
        </is>
      </c>
      <c r="D962">
        <f>HYPERLINK("https://www.youtube.com/watch?v=gAwG2BjS4B4&amp;t=298s", "Go to time")</f>
        <v/>
      </c>
    </row>
    <row r="963">
      <c r="A963">
        <f>HYPERLINK("https://www.youtube.com/watch?v=l5grfXKScB4", "Video")</f>
        <v/>
      </c>
      <c r="B963" t="inlineStr">
        <is>
          <t>1:01</t>
        </is>
      </c>
      <c r="C963" t="inlineStr">
        <is>
          <t>who will trash rbg's legacy and</t>
        </is>
      </c>
      <c r="D963">
        <f>HYPERLINK("https://www.youtube.com/watch?v=l5grfXKScB4&amp;t=61s", "Go to time")</f>
        <v/>
      </c>
    </row>
    <row r="964">
      <c r="A964">
        <f>HYPERLINK("https://www.youtube.com/watch?v=M6jcVR6COKM", "Video")</f>
        <v/>
      </c>
      <c r="B964" t="inlineStr">
        <is>
          <t>1:05</t>
        </is>
      </c>
      <c r="C964" t="inlineStr">
        <is>
          <t>untouchable until it all came crashing</t>
        </is>
      </c>
      <c r="D964">
        <f>HYPERLINK("https://www.youtube.com/watch?v=M6jcVR6COKM&amp;t=65s", "Go to time")</f>
        <v/>
      </c>
    </row>
    <row r="965">
      <c r="A965">
        <f>HYPERLINK("https://www.youtube.com/watch?v=Z-1QECeQE2k", "Video")</f>
        <v/>
      </c>
      <c r="B965" t="inlineStr">
        <is>
          <t>0:28</t>
        </is>
      </c>
      <c r="C965" t="inlineStr">
        <is>
          <t>did to these trash cans no no is is is</t>
        </is>
      </c>
      <c r="D965">
        <f>HYPERLINK("https://www.youtube.com/watch?v=Z-1QECeQE2k&amp;t=28s", "Go to time")</f>
        <v/>
      </c>
    </row>
    <row r="966">
      <c r="A966">
        <f>HYPERLINK("https://www.youtube.com/watch?v=Z-1QECeQE2k", "Video")</f>
        <v/>
      </c>
      <c r="B966" t="inlineStr">
        <is>
          <t>3:59</t>
        </is>
      </c>
      <c r="C966" t="inlineStr">
        <is>
          <t>jeans in the trash yes I had my the</t>
        </is>
      </c>
      <c r="D966">
        <f>HYPERLINK("https://www.youtube.com/watch?v=Z-1QECeQE2k&amp;t=239s", "Go to time")</f>
        <v/>
      </c>
    </row>
    <row r="967">
      <c r="A967">
        <f>HYPERLINK("https://www.youtube.com/watch?v=Zx3s8jvDVbg", "Video")</f>
        <v/>
      </c>
      <c r="B967" t="inlineStr">
        <is>
          <t>2:36</t>
        </is>
      </c>
      <c r="C967" t="inlineStr">
        <is>
          <t>trashed what the [ __ ] you son of a dude</t>
        </is>
      </c>
      <c r="D967">
        <f>HYPERLINK("https://www.youtube.com/watch?v=Zx3s8jvDVbg&amp;t=156s", "Go to time")</f>
        <v/>
      </c>
    </row>
    <row r="968">
      <c r="A968">
        <f>HYPERLINK("https://www.youtube.com/watch?v=jWDhjSJ911g", "Video")</f>
        <v/>
      </c>
      <c r="B968" t="inlineStr">
        <is>
          <t>2:19</t>
        </is>
      </c>
      <c r="C968" t="inlineStr">
        <is>
          <t>with your buddies and talking trash and you know,</t>
        </is>
      </c>
      <c r="D968">
        <f>HYPERLINK("https://www.youtube.com/watch?v=jWDhjSJ911g&amp;t=139s", "Go to time")</f>
        <v/>
      </c>
    </row>
    <row r="969">
      <c r="A969">
        <f>HYPERLINK("https://www.youtube.com/watch?v=mA4G3_zL3M8", "Video")</f>
        <v/>
      </c>
      <c r="B969" t="inlineStr">
        <is>
          <t>18:15</t>
        </is>
      </c>
      <c r="C969" t="inlineStr">
        <is>
          <t>are you kidding me you just crashed at</t>
        </is>
      </c>
      <c r="D969">
        <f>HYPERLINK("https://www.youtube.com/watch?v=mA4G3_zL3M8&amp;t=1095s", "Go to time")</f>
        <v/>
      </c>
    </row>
    <row r="970">
      <c r="A970">
        <f>HYPERLINK("https://www.youtube.com/watch?v=M5gTs7w85W8", "Video")</f>
        <v/>
      </c>
      <c r="B970" t="inlineStr">
        <is>
          <t>0:19</t>
        </is>
      </c>
      <c r="C970" t="inlineStr">
        <is>
          <t>What? That charlatan took one little peek at
my rash and told me to keep using the</t>
        </is>
      </c>
      <c r="D970">
        <f>HYPERLINK("https://www.youtube.com/watch?v=M5gTs7w85W8&amp;t=19s", "Go to time")</f>
        <v/>
      </c>
    </row>
    <row r="971">
      <c r="A971">
        <f>HYPERLINK("https://www.youtube.com/watch?v=pn6A9skOCO0", "Video")</f>
        <v/>
      </c>
      <c r="B971" t="inlineStr">
        <is>
          <t>0:37</t>
        </is>
      </c>
      <c r="C971" t="inlineStr">
        <is>
          <t>i found in the trash</t>
        </is>
      </c>
      <c r="D971">
        <f>HYPERLINK("https://www.youtube.com/watch?v=pn6A9skOCO0&amp;t=37s", "Go to time")</f>
        <v/>
      </c>
    </row>
    <row r="972">
      <c r="A972">
        <f>HYPERLINK("https://www.youtube.com/watch?v=pO50Dyg_GJE", "Video")</f>
        <v/>
      </c>
      <c r="B972" t="inlineStr">
        <is>
          <t>2:57</t>
        </is>
      </c>
      <c r="C972" t="inlineStr">
        <is>
          <t>foot no bruises no rashes no cuts and</t>
        </is>
      </c>
      <c r="D972">
        <f>HYPERLINK("https://www.youtube.com/watch?v=pO50Dyg_GJE&amp;t=177s", "Go to time")</f>
        <v/>
      </c>
    </row>
    <row r="973">
      <c r="A973">
        <f>HYPERLINK("https://www.youtube.com/watch?v=WTDQHt0G-hc", "Video")</f>
        <v/>
      </c>
      <c r="B973" t="inlineStr">
        <is>
          <t>1:14</t>
        </is>
      </c>
      <c r="C973" t="inlineStr">
        <is>
          <t>It's an entire website devoted to trashing</t>
        </is>
      </c>
      <c r="D973">
        <f>HYPERLINK("https://www.youtube.com/watch?v=WTDQHt0G-hc&amp;t=74s", "Go to time")</f>
        <v/>
      </c>
    </row>
    <row r="974">
      <c r="A974">
        <f>HYPERLINK("https://www.youtube.com/watch?v=JLLmLTYCrJA", "Video")</f>
        <v/>
      </c>
      <c r="B974" t="inlineStr">
        <is>
          <t>0:49</t>
        </is>
      </c>
      <c r="C974" t="inlineStr">
        <is>
          <t>If you notice your crash has clammy hands,</t>
        </is>
      </c>
      <c r="D974">
        <f>HYPERLINK("https://www.youtube.com/watch?v=JLLmLTYCrJA&amp;t=49s", "Go to time")</f>
        <v/>
      </c>
    </row>
    <row r="975">
      <c r="A975">
        <f>HYPERLINK("https://www.youtube.com/watch?v=AJOdKToxJMg", "Video")</f>
        <v/>
      </c>
      <c r="B975" t="inlineStr">
        <is>
          <t>3:12</t>
        </is>
      </c>
      <c r="C975" t="inlineStr">
        <is>
          <t>Brasher this negative internal monologue</t>
        </is>
      </c>
      <c r="D975">
        <f>HYPERLINK("https://www.youtube.com/watch?v=AJOdKToxJMg&amp;t=192s", "Go to time")</f>
        <v/>
      </c>
    </row>
    <row r="976">
      <c r="A976">
        <f>HYPERLINK("https://www.youtube.com/watch?v=NiET5ULxAWY", "Video")</f>
        <v/>
      </c>
      <c r="B976" t="inlineStr">
        <is>
          <t>0:56</t>
        </is>
      </c>
      <c r="C976" t="inlineStr">
        <is>
          <t>world is crashing down on you you mostly</t>
        </is>
      </c>
      <c r="D976">
        <f>HYPERLINK("https://www.youtube.com/watch?v=NiET5ULxAWY&amp;t=56s", "Go to time")</f>
        <v/>
      </c>
    </row>
    <row r="977">
      <c r="A977">
        <f>HYPERLINK("https://www.youtube.com/watch?v=NiET5ULxAWY", "Video")</f>
        <v/>
      </c>
      <c r="B977" t="inlineStr">
        <is>
          <t>5:44</t>
        </is>
      </c>
      <c r="C977" t="inlineStr">
        <is>
          <t>crashes that BP can cause but when</t>
        </is>
      </c>
      <c r="D977">
        <f>HYPERLINK("https://www.youtube.com/watch?v=NiET5ULxAWY&amp;t=344s", "Go to time")</f>
        <v/>
      </c>
    </row>
    <row r="978">
      <c r="A978">
        <f>HYPERLINK("https://www.youtube.com/watch?v=uerw0d7Sga0", "Video")</f>
        <v/>
      </c>
      <c r="B978" t="inlineStr">
        <is>
          <t>4:30</t>
        </is>
      </c>
      <c r="C978" t="inlineStr">
        <is>
          <t>mask work out or watch some trash TV</t>
        </is>
      </c>
      <c r="D978">
        <f>HYPERLINK("https://www.youtube.com/watch?v=uerw0d7Sga0&amp;t=270s", "Go to time")</f>
        <v/>
      </c>
    </row>
    <row r="979">
      <c r="A979">
        <f>HYPERLINK("https://www.youtube.com/watch?v=8adZkUt6oZk", "Video")</f>
        <v/>
      </c>
      <c r="B979" t="inlineStr">
        <is>
          <t>4:23</t>
        </is>
      </c>
      <c r="C979" t="inlineStr">
        <is>
          <t>crashes and burns and you are left</t>
        </is>
      </c>
      <c r="D979">
        <f>HYPERLINK("https://www.youtube.com/watch?v=8adZkUt6oZk&amp;t=263s", "Go to time")</f>
        <v/>
      </c>
    </row>
    <row r="980">
      <c r="A980">
        <f>HYPERLINK("https://www.youtube.com/watch?v=JJRG_tWObqQ", "Video")</f>
        <v/>
      </c>
      <c r="B980" t="inlineStr">
        <is>
          <t>0:45</t>
        </is>
      </c>
      <c r="C980" t="inlineStr">
        <is>
          <t>particular disorders crash into one</t>
        </is>
      </c>
      <c r="D980">
        <f>HYPERLINK("https://www.youtube.com/watch?v=JJRG_tWObqQ&amp;t=45s", "Go to time")</f>
        <v/>
      </c>
    </row>
    <row r="981">
      <c r="A981">
        <f>HYPERLINK("https://www.youtube.com/watch?v=TvKvTnJCT8k", "Video")</f>
        <v/>
      </c>
      <c r="B981" t="inlineStr">
        <is>
          <t>7:05</t>
        </is>
      </c>
      <c r="C981" t="inlineStr">
        <is>
          <t>take out the trash or the coworker who</t>
        </is>
      </c>
      <c r="D981">
        <f>HYPERLINK("https://www.youtube.com/watch?v=TvKvTnJCT8k&amp;t=425s", "Go to time")</f>
        <v/>
      </c>
    </row>
    <row r="982">
      <c r="A982">
        <f>HYPERLINK("https://www.youtube.com/watch?v=v8G9ofoO1wU", "Video")</f>
        <v/>
      </c>
      <c r="B982" t="inlineStr">
        <is>
          <t>20:00</t>
        </is>
      </c>
      <c r="C982" t="inlineStr">
        <is>
          <t>face mask work out or watch some trash</t>
        </is>
      </c>
      <c r="D982">
        <f>HYPERLINK("https://www.youtube.com/watch?v=v8G9ofoO1wU&amp;t=1200s", "Go to time")</f>
        <v/>
      </c>
    </row>
    <row r="983">
      <c r="A983">
        <f>HYPERLINK("https://www.youtube.com/watch?v=9AFdVOI0jdw", "Video")</f>
        <v/>
      </c>
      <c r="B983" t="inlineStr">
        <is>
          <t>3:52</t>
        </is>
      </c>
      <c r="C983" t="inlineStr">
        <is>
          <t>to have the drama llama crash
your group is not so great.</t>
        </is>
      </c>
      <c r="D983">
        <f>HYPERLINK("https://www.youtube.com/watch?v=9AFdVOI0jdw&amp;t=232s", "Go to time")</f>
        <v/>
      </c>
    </row>
    <row r="984">
      <c r="A984">
        <f>HYPERLINK("https://www.youtube.com/watch?v=qrPb0nutBrg", "Video")</f>
        <v/>
      </c>
      <c r="B984" t="inlineStr">
        <is>
          <t>5:38</t>
        </is>
      </c>
      <c r="C984" t="inlineStr">
        <is>
          <t>Trauma is no joke. It's
almost like a rash.</t>
        </is>
      </c>
      <c r="D984">
        <f>HYPERLINK("https://www.youtube.com/watch?v=qrPb0nutBrg&amp;t=338s", "Go to time")</f>
        <v/>
      </c>
    </row>
    <row r="985">
      <c r="A985">
        <f>HYPERLINK("https://www.youtube.com/watch?v=4bbXc6nWmN0", "Video")</f>
        <v/>
      </c>
      <c r="B985" t="inlineStr">
        <is>
          <t>6:21</t>
        </is>
      </c>
      <c r="C985" t="inlineStr">
        <is>
          <t>completely trashed books clothes makeup</t>
        </is>
      </c>
      <c r="D985">
        <f>HYPERLINK("https://www.youtube.com/watch?v=4bbXc6nWmN0&amp;t=381s", "Go to time")</f>
        <v/>
      </c>
    </row>
    <row r="986">
      <c r="A986">
        <f>HYPERLINK("https://www.youtube.com/watch?v=4bbXc6nWmN0", "Video")</f>
        <v/>
      </c>
      <c r="B986" t="inlineStr">
        <is>
          <t>11:45</t>
        </is>
      </c>
      <c r="C986" t="inlineStr">
        <is>
          <t>the house was mostly trashed but we did</t>
        </is>
      </c>
      <c r="D986">
        <f>HYPERLINK("https://www.youtube.com/watch?v=4bbXc6nWmN0&amp;t=705s", "Go to time")</f>
        <v/>
      </c>
    </row>
    <row r="987">
      <c r="A987">
        <f>HYPERLINK("https://www.youtube.com/watch?v=bvthEoVfVQc", "Video")</f>
        <v/>
      </c>
      <c r="B987" t="inlineStr">
        <is>
          <t>0:56</t>
        </is>
      </c>
      <c r="C987" t="inlineStr">
        <is>
          <t>us when we least expect it two a crash</t>
        </is>
      </c>
      <c r="D987">
        <f>HYPERLINK("https://www.youtube.com/watch?v=bvthEoVfVQc&amp;t=56s", "Go to time")</f>
        <v/>
      </c>
    </row>
    <row r="988">
      <c r="A988">
        <f>HYPERLINK("https://www.youtube.com/watch?v=E2OqV2La4TU", "Video")</f>
        <v/>
      </c>
      <c r="B988" t="inlineStr">
        <is>
          <t>0:31</t>
        </is>
      </c>
      <c r="C988" t="inlineStr">
        <is>
          <t>no they can crash upon you like a wave</t>
        </is>
      </c>
      <c r="D988">
        <f>HYPERLINK("https://www.youtube.com/watch?v=E2OqV2La4TU&amp;t=31s", "Go to time")</f>
        <v/>
      </c>
    </row>
    <row r="989">
      <c r="A989">
        <f>HYPERLINK("https://www.youtube.com/watch?v=E2OqV2La4TU", "Video")</f>
        <v/>
      </c>
      <c r="B989" t="inlineStr">
        <is>
          <t>8:23</t>
        </is>
      </c>
      <c r="C989" t="inlineStr">
        <is>
          <t>everything is about to come crashing</t>
        </is>
      </c>
      <c r="D989">
        <f>HYPERLINK("https://www.youtube.com/watch?v=E2OqV2La4TU&amp;t=503s", "Go to time")</f>
        <v/>
      </c>
    </row>
    <row r="990">
      <c r="A990">
        <f>HYPERLINK("https://www.youtube.com/watch?v=E2OqV2La4TU", "Video")</f>
        <v/>
      </c>
      <c r="B990" t="inlineStr">
        <is>
          <t>10:23</t>
        </is>
      </c>
      <c r="C990" t="inlineStr">
        <is>
          <t>Crashing Down</t>
        </is>
      </c>
      <c r="D990">
        <f>HYPERLINK("https://www.youtube.com/watch?v=E2OqV2La4TU&amp;t=623s", "Go to time")</f>
        <v/>
      </c>
    </row>
    <row r="991">
      <c r="A991">
        <f>HYPERLINK("https://www.youtube.com/watch?v=h_EqPTKZykE", "Video")</f>
        <v/>
      </c>
      <c r="B991" t="inlineStr">
        <is>
          <t>3:26</t>
        </is>
      </c>
      <c r="C991" t="inlineStr">
        <is>
          <t>solution you tend to avoid making rash</t>
        </is>
      </c>
      <c r="D991">
        <f>HYPERLINK("https://www.youtube.com/watch?v=h_EqPTKZykE&amp;t=206s", "Go to time")</f>
        <v/>
      </c>
    </row>
    <row r="992">
      <c r="A992">
        <f>HYPERLINK("https://www.youtube.com/watch?v=3SQ1aXfFMXU", "Video")</f>
        <v/>
      </c>
      <c r="B992" t="inlineStr">
        <is>
          <t>1:34</t>
        </is>
      </c>
      <c r="C992" t="inlineStr">
        <is>
          <t>with a post anxiety crash Micah Abraham</t>
        </is>
      </c>
      <c r="D992">
        <f>HYPERLINK("https://www.youtube.com/watch?v=3SQ1aXfFMXU&amp;t=94s", "Go to time")</f>
        <v/>
      </c>
    </row>
    <row r="993">
      <c r="A993">
        <f>HYPERLINK("https://www.youtube.com/watch?v=3SQ1aXfFMXU", "Video")</f>
        <v/>
      </c>
      <c r="B993" t="inlineStr">
        <is>
          <t>1:46</t>
        </is>
      </c>
      <c r="C993" t="inlineStr">
        <is>
          <t>goes through a crash that can leave you</t>
        </is>
      </c>
      <c r="D993">
        <f>HYPERLINK("https://www.youtube.com/watch?v=3SQ1aXfFMXU&amp;t=106s", "Go to time")</f>
        <v/>
      </c>
    </row>
    <row r="994">
      <c r="A994">
        <f>HYPERLINK("https://www.youtube.com/watch?v=RpcjziNlC7A", "Video")</f>
        <v/>
      </c>
      <c r="B994" t="inlineStr">
        <is>
          <t>0:45</t>
        </is>
      </c>
      <c r="C994" t="inlineStr">
        <is>
          <t>friend crashes at your place feeling</t>
        </is>
      </c>
      <c r="D994">
        <f>HYPERLINK("https://www.youtube.com/watch?v=RpcjziNlC7A&amp;t=45s", "Go to time")</f>
        <v/>
      </c>
    </row>
    <row r="995">
      <c r="A995">
        <f>HYPERLINK("https://www.youtube.com/watch?v=yt-PZKOwsiA", "Video")</f>
        <v/>
      </c>
      <c r="B995" t="inlineStr">
        <is>
          <t>5:37</t>
        </is>
      </c>
      <c r="C995" t="inlineStr">
        <is>
          <t>someone feel special and trashy from one</t>
        </is>
      </c>
      <c r="D995">
        <f>HYPERLINK("https://www.youtube.com/watch?v=yt-PZKOwsiA&amp;t=337s", "Go to time")</f>
        <v/>
      </c>
    </row>
    <row r="996">
      <c r="A996">
        <f>HYPERLINK("https://www.youtube.com/watch?v=SHZPoCZsBsA", "Video")</f>
        <v/>
      </c>
      <c r="B996" t="inlineStr">
        <is>
          <t>0:45</t>
        </is>
      </c>
      <c r="C996" t="inlineStr">
        <is>
          <t>researcher Dr Rashmi patal and</t>
        </is>
      </c>
      <c r="D996">
        <f>HYPERLINK("https://www.youtube.com/watch?v=SHZPoCZsBsA&amp;t=45s", "Go to time")</f>
        <v/>
      </c>
    </row>
    <row r="997">
      <c r="A997">
        <f>HYPERLINK("https://www.youtube.com/watch?v=XXKLPD9epok", "Video")</f>
        <v/>
      </c>
      <c r="B997" t="inlineStr">
        <is>
          <t>3:35</t>
        </is>
      </c>
      <c r="C997" t="inlineStr">
        <is>
          <t>from a breakup only to scratch
their heads when it crashes</t>
        </is>
      </c>
      <c r="D997">
        <f>HYPERLINK("https://www.youtube.com/watch?v=XXKLPD9epok&amp;t=215s", "Go to time")</f>
        <v/>
      </c>
    </row>
    <row r="998">
      <c r="A998">
        <f>HYPERLINK("https://www.youtube.com/watch?v=YCCWEXKc_R0", "Video")</f>
        <v/>
      </c>
      <c r="B998" t="inlineStr">
        <is>
          <t>1:16</t>
        </is>
      </c>
      <c r="C998" t="inlineStr">
        <is>
          <t>decisions so you make rash decisions</t>
        </is>
      </c>
      <c r="D998">
        <f>HYPERLINK("https://www.youtube.com/watch?v=YCCWEXKc_R0&amp;t=76s", "Go to time")</f>
        <v/>
      </c>
    </row>
    <row r="999">
      <c r="A999">
        <f>HYPERLINK("https://www.youtube.com/watch?v=zMVTVcJBpKk", "Video")</f>
        <v/>
      </c>
      <c r="B999" t="inlineStr">
        <is>
          <t>2:14</t>
        </is>
      </c>
      <c r="C999" t="inlineStr">
        <is>
          <t>to see you crash down</t>
        </is>
      </c>
      <c r="D999">
        <f>HYPERLINK("https://www.youtube.com/watch?v=zMVTVcJBpKk&amp;t=134s", "Go to time")</f>
        <v/>
      </c>
    </row>
    <row r="1000">
      <c r="A1000">
        <f>HYPERLINK("https://www.youtube.com/watch?v=YuTQBmb5oAM", "Video")</f>
        <v/>
      </c>
      <c r="B1000" t="inlineStr">
        <is>
          <t>0:07</t>
        </is>
      </c>
      <c r="C1000" t="inlineStr">
        <is>
          <t>person stealthily crashing your date</t>
        </is>
      </c>
      <c r="D1000">
        <f>HYPERLINK("https://www.youtube.com/watch?v=YuTQBmb5oAM&amp;t=7s", "Go to time")</f>
        <v/>
      </c>
    </row>
    <row r="1001">
      <c r="A1001">
        <f>HYPERLINK("https://www.youtube.com/watch?v=PBPVYqM2w_A", "Video")</f>
        <v/>
      </c>
      <c r="B1001" t="inlineStr">
        <is>
          <t>3:56</t>
        </is>
      </c>
      <c r="C1001" t="inlineStr">
        <is>
          <t>author Arash amanzadeh summarizes the</t>
        </is>
      </c>
      <c r="D1001">
        <f>HYPERLINK("https://www.youtube.com/watch?v=PBPVYqM2w_A&amp;t=236s", "Go to time")</f>
        <v/>
      </c>
    </row>
    <row r="1002">
      <c r="A1002">
        <f>HYPERLINK("https://www.youtube.com/watch?v=6KJouMO9UJ8", "Video")</f>
        <v/>
      </c>
      <c r="B1002" t="inlineStr">
        <is>
          <t>5:11</t>
        </is>
      </c>
      <c r="C1002" t="inlineStr">
        <is>
          <t>stayed on when you crashed into bed take</t>
        </is>
      </c>
      <c r="D1002">
        <f>HYPERLINK("https://www.youtube.com/watch?v=6KJouMO9UJ8&amp;t=311s", "Go to time")</f>
        <v/>
      </c>
    </row>
    <row r="1003">
      <c r="A1003">
        <f>HYPERLINK("https://www.youtube.com/watch?v=fXtu4GmM1lA", "Video")</f>
        <v/>
      </c>
      <c r="B1003" t="inlineStr">
        <is>
          <t>3:51</t>
        </is>
      </c>
      <c r="C1003" t="inlineStr">
        <is>
          <t>or poem in the trash paint over our</t>
        </is>
      </c>
      <c r="D1003">
        <f>HYPERLINK("https://www.youtube.com/watch?v=fXtu4GmM1lA&amp;t=231s", "Go to time")</f>
        <v/>
      </c>
    </row>
    <row r="1004">
      <c r="A1004">
        <f>HYPERLINK("https://www.youtube.com/watch?v=fXtu4GmM1lA", "Video")</f>
        <v/>
      </c>
      <c r="B1004" t="inlineStr">
        <is>
          <t>3:58</t>
        </is>
      </c>
      <c r="C1004" t="inlineStr">
        <is>
          <t>trash or not good enough get feedback</t>
        </is>
      </c>
      <c r="D1004">
        <f>HYPERLINK("https://www.youtube.com/watch?v=fXtu4GmM1lA&amp;t=238s", "Go to time")</f>
        <v/>
      </c>
    </row>
    <row r="1005">
      <c r="A1005">
        <f>HYPERLINK("https://www.youtube.com/watch?v=fXtu4GmM1lA", "Video")</f>
        <v/>
      </c>
      <c r="B1005" t="inlineStr">
        <is>
          <t>4:09</t>
        </is>
      </c>
      <c r="C1005" t="inlineStr">
        <is>
          <t>is trash or a diamond in the rough that</t>
        </is>
      </c>
      <c r="D1005">
        <f>HYPERLINK("https://www.youtube.com/watch?v=fXtu4GmM1lA&amp;t=249s", "Go to time")</f>
        <v/>
      </c>
    </row>
    <row r="1006">
      <c r="A1006">
        <f>HYPERLINK("https://www.youtube.com/watch?v=xC__WfUs1iU", "Video")</f>
        <v/>
      </c>
      <c r="B1006" t="inlineStr">
        <is>
          <t>1:12</t>
        </is>
      </c>
      <c r="C1006" t="inlineStr">
        <is>
          <t>friendships come crashing down quickly</t>
        </is>
      </c>
      <c r="D1006">
        <f>HYPERLINK("https://www.youtube.com/watch?v=xC__WfUs1iU&amp;t=72s", "Go to time")</f>
        <v/>
      </c>
    </row>
    <row r="1007">
      <c r="A1007">
        <f>HYPERLINK("https://www.youtube.com/watch?v=gGyVD297p4o", "Video")</f>
        <v/>
      </c>
      <c r="B1007" t="inlineStr">
        <is>
          <t>5:30</t>
        </is>
      </c>
      <c r="C1007" t="inlineStr">
        <is>
          <t>language crash course for you we also</t>
        </is>
      </c>
      <c r="D1007">
        <f>HYPERLINK("https://www.youtube.com/watch?v=gGyVD297p4o&amp;t=330s", "Go to time")</f>
        <v/>
      </c>
    </row>
    <row r="1008">
      <c r="A1008">
        <f>HYPERLINK("https://www.youtube.com/watch?v=AgV4AxpRBCk", "Video")</f>
        <v/>
      </c>
      <c r="B1008" t="inlineStr">
        <is>
          <t>4:04</t>
        </is>
      </c>
      <c r="C1008" t="inlineStr">
        <is>
          <t>As the rain poured and heavy 
waves crashed against the rocks,</t>
        </is>
      </c>
      <c r="D1008">
        <f>HYPERLINK("https://www.youtube.com/watch?v=AgV4AxpRBCk&amp;t=244s", "Go to time")</f>
        <v/>
      </c>
    </row>
    <row r="1009">
      <c r="A1009">
        <f>HYPERLINK("https://www.youtube.com/watch?v=Fe8_13i7wDY", "Video")</f>
        <v/>
      </c>
      <c r="B1009" t="inlineStr">
        <is>
          <t>6:33</t>
        </is>
      </c>
      <c r="C1009" t="inlineStr">
        <is>
          <t>And while one was glowing, the other absolutely
trashed it.</t>
        </is>
      </c>
      <c r="D1009">
        <f>HYPERLINK("https://www.youtube.com/watch?v=Fe8_13i7wDY&amp;t=393s", "Go to time")</f>
        <v/>
      </c>
    </row>
    <row r="1010">
      <c r="A1010">
        <f>HYPERLINK("https://www.youtube.com/watch?v=m2vzTNrFU6s", "Video")</f>
        <v/>
      </c>
      <c r="B1010" t="inlineStr">
        <is>
          <t>2:10</t>
        </is>
      </c>
      <c r="C1010" t="inlineStr">
        <is>
          <t>for his crash solidified them</t>
        </is>
      </c>
      <c r="D1010">
        <f>HYPERLINK("https://www.youtube.com/watch?v=m2vzTNrFU6s&amp;t=130s", "Go to time")</f>
        <v/>
      </c>
    </row>
    <row r="1011">
      <c r="A1011">
        <f>HYPERLINK("https://www.youtube.com/watch?v=ptN59GH3yL0", "Video")</f>
        <v/>
      </c>
      <c r="B1011" t="inlineStr">
        <is>
          <t>1:37</t>
        </is>
      </c>
      <c r="C1011" t="inlineStr">
        <is>
          <t>This rash of sightings
started a trend</t>
        </is>
      </c>
      <c r="D1011">
        <f>HYPERLINK("https://www.youtube.com/watch?v=ptN59GH3yL0&amp;t=97s", "Go to time")</f>
        <v/>
      </c>
    </row>
    <row r="1012">
      <c r="A1012">
        <f>HYPERLINK("https://www.youtube.com/watch?v=ptN59GH3yL0", "Video")</f>
        <v/>
      </c>
      <c r="B1012" t="inlineStr">
        <is>
          <t>2:42</t>
        </is>
      </c>
      <c r="C1012" t="inlineStr">
        <is>
          <t>He discovered what he
determined was a crashed ship--</t>
        </is>
      </c>
      <c r="D1012">
        <f>HYPERLINK("https://www.youtube.com/watch?v=ptN59GH3yL0&amp;t=162s", "Go to time")</f>
        <v/>
      </c>
    </row>
    <row r="1013">
      <c r="A1013">
        <f>HYPERLINK("https://www.youtube.com/watch?v=ptN59GH3yL0", "Video")</f>
        <v/>
      </c>
      <c r="B1013" t="inlineStr">
        <is>
          <t>10:39</t>
        </is>
      </c>
      <c r="C1013" t="inlineStr">
        <is>
          <t>reigniting the belief
that the 1947 crash</t>
        </is>
      </c>
      <c r="D1013">
        <f>HYPERLINK("https://www.youtube.com/watch?v=ptN59GH3yL0&amp;t=639s", "Go to time")</f>
        <v/>
      </c>
    </row>
    <row r="1014">
      <c r="A1014">
        <f>HYPERLINK("https://www.youtube.com/watch?v=bdDIMOehLm8", "Video")</f>
        <v/>
      </c>
      <c r="B1014" t="inlineStr">
        <is>
          <t>0:32</t>
        </is>
      </c>
      <c r="C1014" t="inlineStr">
        <is>
          <t>You know. Sometimes I feel ashamed, but other times I'm like, "You know what? I like my trash."</t>
        </is>
      </c>
      <c r="D1014">
        <f>HYPERLINK("https://www.youtube.com/watch?v=bdDIMOehLm8&amp;t=32s", "Go to time")</f>
        <v/>
      </c>
    </row>
    <row r="1015">
      <c r="A1015">
        <f>HYPERLINK("https://www.youtube.com/watch?v=bdDIMOehLm8", "Video")</f>
        <v/>
      </c>
      <c r="B1015" t="inlineStr">
        <is>
          <t>0:39</t>
        </is>
      </c>
      <c r="C1015" t="inlineStr">
        <is>
          <t>And that is what we are: trash.</t>
        </is>
      </c>
      <c r="D1015">
        <f>HYPERLINK("https://www.youtube.com/watch?v=bdDIMOehLm8&amp;t=39s", "Go to time")</f>
        <v/>
      </c>
    </row>
    <row r="1016">
      <c r="A1016">
        <f>HYPERLINK("https://www.youtube.com/watch?v=7SkR_l-Bqnk", "Video")</f>
        <v/>
      </c>
      <c r="B1016" t="inlineStr">
        <is>
          <t>6:21</t>
        </is>
      </c>
      <c r="C1016" t="inlineStr">
        <is>
          <t>all going to come crashing down anyway</t>
        </is>
      </c>
      <c r="D1016">
        <f>HYPERLINK("https://www.youtube.com/watch?v=7SkR_l-Bqnk&amp;t=381s", "Go to time")</f>
        <v/>
      </c>
    </row>
    <row r="1017">
      <c r="A1017">
        <f>HYPERLINK("https://www.youtube.com/watch?v=Iij_mk0aJ48", "Video")</f>
        <v/>
      </c>
      <c r="B1017" t="inlineStr">
        <is>
          <t>6:09</t>
        </is>
      </c>
      <c r="C1017" t="inlineStr">
        <is>
          <t>all going to come crashing down anyway</t>
        </is>
      </c>
      <c r="D1017">
        <f>HYPERLINK("https://www.youtube.com/watch?v=Iij_mk0aJ48&amp;t=369s", "Go to time")</f>
        <v/>
      </c>
    </row>
    <row r="1018">
      <c r="A1018">
        <f>HYPERLINK("https://www.youtube.com/watch?v=BqRZEhF1ppU", "Video")</f>
        <v/>
      </c>
      <c r="B1018" t="inlineStr">
        <is>
          <t>12:45</t>
        </is>
      </c>
      <c r="C1018" t="inlineStr">
        <is>
          <t>when they crashed the wedding to get to</t>
        </is>
      </c>
      <c r="D1018">
        <f>HYPERLINK("https://www.youtube.com/watch?v=BqRZEhF1ppU&amp;t=765s", "Go to time")</f>
        <v/>
      </c>
    </row>
    <row r="1019">
      <c r="A1019">
        <f>HYPERLINK("https://www.youtube.com/watch?v=wUh9jomHZp4", "Video")</f>
        <v/>
      </c>
      <c r="B1019" t="inlineStr">
        <is>
          <t>11:17</t>
        </is>
      </c>
      <c r="C1019" t="inlineStr">
        <is>
          <t>them okay let's not do anything rash</t>
        </is>
      </c>
      <c r="D1019">
        <f>HYPERLINK("https://www.youtube.com/watch?v=wUh9jomHZp4&amp;t=677s", "Go to time")</f>
        <v/>
      </c>
    </row>
    <row r="1020">
      <c r="A1020">
        <f>HYPERLINK("https://www.youtube.com/watch?v=wUh9jomHZp4", "Video")</f>
        <v/>
      </c>
      <c r="B1020" t="inlineStr">
        <is>
          <t>11:19</t>
        </is>
      </c>
      <c r="C1020" t="inlineStr">
        <is>
          <t>okay he's not rashed standing up for</t>
        </is>
      </c>
      <c r="D1020">
        <f>HYPERLINK("https://www.youtube.com/watch?v=wUh9jomHZp4&amp;t=679s", "Go to time")</f>
        <v/>
      </c>
    </row>
    <row r="1021">
      <c r="A1021">
        <f>HYPERLINK("https://www.youtube.com/watch?v=-mJciF_E8mQ", "Video")</f>
        <v/>
      </c>
      <c r="B1021" t="inlineStr">
        <is>
          <t>0:16</t>
        </is>
      </c>
      <c r="C1021" t="inlineStr">
        <is>
          <t>trash cuz I don't work for you and I'm</t>
        </is>
      </c>
      <c r="D1021">
        <f>HYPERLINK("https://www.youtube.com/watch?v=-mJciF_E8mQ&amp;t=16s", "Go to time")</f>
        <v/>
      </c>
    </row>
    <row r="1022">
      <c r="A1022">
        <f>HYPERLINK("https://www.youtube.com/watch?v=Ql3OJ1SZax4", "Video")</f>
        <v/>
      </c>
      <c r="B1022" t="inlineStr">
        <is>
          <t>0:14</t>
        </is>
      </c>
      <c r="C1022" t="inlineStr">
        <is>
          <t>crash was covered up then refer him to a</t>
        </is>
      </c>
      <c r="D1022">
        <f>HYPERLINK("https://www.youtube.com/watch?v=Ql3OJ1SZax4&amp;t=14s", "Go to time")</f>
        <v/>
      </c>
    </row>
    <row r="1023">
      <c r="A1023">
        <f>HYPERLINK("https://www.youtube.com/watch?v=Ql3OJ1SZax4", "Video")</f>
        <v/>
      </c>
      <c r="B1023" t="inlineStr">
        <is>
          <t>1:14</t>
        </is>
      </c>
      <c r="C1023" t="inlineStr">
        <is>
          <t>crashed because the heat sensors failed</t>
        </is>
      </c>
      <c r="D1023">
        <f>HYPERLINK("https://www.youtube.com/watch?v=Ql3OJ1SZax4&amp;t=74s", "Go to time")</f>
        <v/>
      </c>
    </row>
    <row r="1024">
      <c r="A1024">
        <f>HYPERLINK("https://www.youtube.com/watch?v=Ql3OJ1SZax4", "Video")</f>
        <v/>
      </c>
      <c r="B1024" t="inlineStr">
        <is>
          <t>3:12</t>
        </is>
      </c>
      <c r="C1024" t="inlineStr">
        <is>
          <t>people died in this crash and they're</t>
        </is>
      </c>
      <c r="D1024">
        <f>HYPERLINK("https://www.youtube.com/watch?v=Ql3OJ1SZax4&amp;t=192s", "Go to time")</f>
        <v/>
      </c>
    </row>
    <row r="1025">
      <c r="A1025">
        <f>HYPERLINK("https://www.youtube.com/watch?v=Ql3OJ1SZax4", "Video")</f>
        <v/>
      </c>
      <c r="B1025" t="inlineStr">
        <is>
          <t>9:07</t>
        </is>
      </c>
      <c r="C1025" t="inlineStr">
        <is>
          <t>people died in that crash that's not how</t>
        </is>
      </c>
      <c r="D1025">
        <f>HYPERLINK("https://www.youtube.com/watch?v=Ql3OJ1SZax4&amp;t=547s", "Go to time")</f>
        <v/>
      </c>
    </row>
    <row r="1026">
      <c r="A1026">
        <f>HYPERLINK("https://www.youtube.com/watch?v=ynZ1A0IRSN8", "Video")</f>
        <v/>
      </c>
      <c r="B1026" t="inlineStr">
        <is>
          <t>7:07</t>
        </is>
      </c>
      <c r="C1026" t="inlineStr">
        <is>
          <t>the trash because there's already two</t>
        </is>
      </c>
      <c r="D1026">
        <f>HYPERLINK("https://www.youtube.com/watch?v=ynZ1A0IRSN8&amp;t=427s", "Go to time")</f>
        <v/>
      </c>
    </row>
    <row r="1027">
      <c r="A1027">
        <f>HYPERLINK("https://www.youtube.com/watch?v=ynZ1A0IRSN8", "Video")</f>
        <v/>
      </c>
      <c r="B1027" t="inlineStr">
        <is>
          <t>7:11</t>
        </is>
      </c>
      <c r="C1027" t="inlineStr">
        <is>
          <t>so the trash cans in the corner then buy</t>
        </is>
      </c>
      <c r="D1027">
        <f>HYPERLINK("https://www.youtube.com/watch?v=ynZ1A0IRSN8&amp;t=431s", "Go to time")</f>
        <v/>
      </c>
    </row>
    <row r="1028">
      <c r="A1028">
        <f>HYPERLINK("https://www.youtube.com/watch?v=ckrZF_dO9T4", "Video")</f>
        <v/>
      </c>
      <c r="B1028" t="inlineStr">
        <is>
          <t>3:19</t>
        </is>
      </c>
      <c r="C1028" t="inlineStr">
        <is>
          <t>trash and I could only dream of getting</t>
        </is>
      </c>
      <c r="D1028">
        <f>HYPERLINK("https://www.youtube.com/watch?v=ckrZF_dO9T4&amp;t=199s", "Go to time")</f>
        <v/>
      </c>
    </row>
    <row r="1029">
      <c r="A1029">
        <f>HYPERLINK("https://www.youtube.com/watch?v=tYVW6xNgTag", "Video")</f>
        <v/>
      </c>
      <c r="B1029" t="inlineStr">
        <is>
          <t>16:51</t>
        </is>
      </c>
      <c r="C1029" t="inlineStr">
        <is>
          <t>crashing down but you know what Mike one</t>
        </is>
      </c>
      <c r="D1029">
        <f>HYPERLINK("https://www.youtube.com/watch?v=tYVW6xNgTag&amp;t=1011s", "Go to time")</f>
        <v/>
      </c>
    </row>
    <row r="1030">
      <c r="A1030">
        <f>HYPERLINK("https://www.youtube.com/watch?v=tYVW6xNgTag", "Video")</f>
        <v/>
      </c>
      <c r="B1030" t="inlineStr">
        <is>
          <t>16:52</t>
        </is>
      </c>
      <c r="C1030" t="inlineStr">
        <is>
          <t>day it is going to come crashing down</t>
        </is>
      </c>
      <c r="D1030">
        <f>HYPERLINK("https://www.youtube.com/watch?v=tYVW6xNgTag&amp;t=1012s", "Go to time")</f>
        <v/>
      </c>
    </row>
    <row r="1031">
      <c r="A1031">
        <f>HYPERLINK("https://www.youtube.com/watch?v=r1Xk2y4MLaM", "Video")</f>
        <v/>
      </c>
      <c r="B1031" t="inlineStr">
        <is>
          <t>8:35</t>
        </is>
      </c>
      <c r="C1031" t="inlineStr">
        <is>
          <t>crashing down but you know what Mike one</t>
        </is>
      </c>
      <c r="D1031">
        <f>HYPERLINK("https://www.youtube.com/watch?v=r1Xk2y4MLaM&amp;t=515s", "Go to time")</f>
        <v/>
      </c>
    </row>
    <row r="1032">
      <c r="A1032">
        <f>HYPERLINK("https://www.youtube.com/watch?v=r1Xk2y4MLaM", "Video")</f>
        <v/>
      </c>
      <c r="B1032" t="inlineStr">
        <is>
          <t>8:36</t>
        </is>
      </c>
      <c r="C1032" t="inlineStr">
        <is>
          <t>day it is going to come crashing down</t>
        </is>
      </c>
      <c r="D1032">
        <f>HYPERLINK("https://www.youtube.com/watch?v=r1Xk2y4MLaM&amp;t=516s", "Go to time")</f>
        <v/>
      </c>
    </row>
    <row r="1033">
      <c r="A1033">
        <f>HYPERLINK("https://www.youtube.com/watch?v=5LDGnfhV9Qk", "Video")</f>
        <v/>
      </c>
      <c r="B1033" t="inlineStr">
        <is>
          <t>3:41</t>
        </is>
      </c>
      <c r="C1033" t="inlineStr">
        <is>
          <t>all going to come crashing down anyway</t>
        </is>
      </c>
      <c r="D1033">
        <f>HYPERLINK("https://www.youtube.com/watch?v=5LDGnfhV9Qk&amp;t=221s", "Go to time")</f>
        <v/>
      </c>
    </row>
    <row r="1034">
      <c r="A1034">
        <f>HYPERLINK("https://www.youtube.com/watch?v=JEEhIlkDvLY", "Video")</f>
        <v/>
      </c>
      <c r="B1034" t="inlineStr">
        <is>
          <t>1:51</t>
        </is>
      </c>
      <c r="C1034" t="inlineStr">
        <is>
          <t>sue them okay let's not do anything rash</t>
        </is>
      </c>
      <c r="D1034">
        <f>HYPERLINK("https://www.youtube.com/watch?v=JEEhIlkDvLY&amp;t=111s", "Go to time")</f>
        <v/>
      </c>
    </row>
    <row r="1035">
      <c r="A1035">
        <f>HYPERLINK("https://www.youtube.com/watch?v=JEEhIlkDvLY", "Video")</f>
        <v/>
      </c>
      <c r="B1035" t="inlineStr">
        <is>
          <t>1:53</t>
        </is>
      </c>
      <c r="C1035" t="inlineStr">
        <is>
          <t>okay he's not rash standing up for</t>
        </is>
      </c>
      <c r="D1035">
        <f>HYPERLINK("https://www.youtube.com/watch?v=JEEhIlkDvLY&amp;t=113s", "Go to time")</f>
        <v/>
      </c>
    </row>
    <row r="1036">
      <c r="A1036">
        <f>HYPERLINK("https://www.youtube.com/watch?v=RfMm9vuZkVQ", "Video")</f>
        <v/>
      </c>
      <c r="B1036" t="inlineStr">
        <is>
          <t>4:56</t>
        </is>
      </c>
      <c r="C1036" t="inlineStr">
        <is>
          <t>trashed his firm in the journal</t>
        </is>
      </c>
      <c r="D1036">
        <f>HYPERLINK("https://www.youtube.com/watch?v=RfMm9vuZkVQ&amp;t=296s", "Go to time")</f>
        <v/>
      </c>
    </row>
    <row r="1037">
      <c r="A1037">
        <f>HYPERLINK("https://www.youtube.com/watch?v=jCdTjtmXdBQ", "Video")</f>
        <v/>
      </c>
      <c r="B1037" t="inlineStr">
        <is>
          <t>0:18</t>
        </is>
      </c>
      <c r="C1037" t="inlineStr">
        <is>
          <t>crash and what was the real reason</t>
        </is>
      </c>
      <c r="D1037">
        <f>HYPERLINK("https://www.youtube.com/watch?v=jCdTjtmXdBQ&amp;t=18s", "Go to time")</f>
        <v/>
      </c>
    </row>
    <row r="1038">
      <c r="A1038">
        <f>HYPERLINK("https://www.youtube.com/watch?v=jCdTjtmXdBQ", "Video")</f>
        <v/>
      </c>
      <c r="B1038" t="inlineStr">
        <is>
          <t>1:33</t>
        </is>
      </c>
      <c r="C1038" t="inlineStr">
        <is>
          <t>rails is the real cause of the crash was</t>
        </is>
      </c>
      <c r="D1038">
        <f>HYPERLINK("https://www.youtube.com/watch?v=jCdTjtmXdBQ&amp;t=93s", "Go to time")</f>
        <v/>
      </c>
    </row>
    <row r="1039">
      <c r="A1039">
        <f>HYPERLINK("https://www.youtube.com/watch?v=jCdTjtmXdBQ", "Video")</f>
        <v/>
      </c>
      <c r="B1039" t="inlineStr">
        <is>
          <t>2:51</t>
        </is>
      </c>
      <c r="C1039" t="inlineStr">
        <is>
          <t>you're saying that the train crashed</t>
        </is>
      </c>
      <c r="D1039">
        <f>HYPERLINK("https://www.youtube.com/watch?v=jCdTjtmXdBQ&amp;t=171s", "Go to time")</f>
        <v/>
      </c>
    </row>
    <row r="1040">
      <c r="A1040">
        <f>HYPERLINK("https://www.youtube.com/watch?v=jCdTjtmXdBQ", "Video")</f>
        <v/>
      </c>
      <c r="B1040" t="inlineStr">
        <is>
          <t>3:58</t>
        </is>
      </c>
      <c r="C1040" t="inlineStr">
        <is>
          <t>after the crash that showed a defective</t>
        </is>
      </c>
      <c r="D1040">
        <f>HYPERLINK("https://www.youtube.com/watch?v=jCdTjtmXdBQ&amp;t=238s", "Go to time")</f>
        <v/>
      </c>
    </row>
    <row r="1041">
      <c r="A1041">
        <f>HYPERLINK("https://www.youtube.com/watch?v=jCdTjtmXdBQ", "Video")</f>
        <v/>
      </c>
      <c r="B1041" t="inlineStr">
        <is>
          <t>5:02</t>
        </is>
      </c>
      <c r="C1041" t="inlineStr">
        <is>
          <t>this crash and they're not coming back</t>
        </is>
      </c>
      <c r="D1041">
        <f>HYPERLINK("https://www.youtube.com/watch?v=jCdTjtmXdBQ&amp;t=302s", "Go to time")</f>
        <v/>
      </c>
    </row>
    <row r="1042">
      <c r="A1042">
        <f>HYPERLINK("https://www.youtube.com/watch?v=jCdTjtmXdBQ", "Video")</f>
        <v/>
      </c>
      <c r="B1042" t="inlineStr">
        <is>
          <t>11:17</t>
        </is>
      </c>
      <c r="C1042" t="inlineStr">
        <is>
          <t>that crash that's not how this works</t>
        </is>
      </c>
      <c r="D1042">
        <f>HYPERLINK("https://www.youtube.com/watch?v=jCdTjtmXdBQ&amp;t=677s", "Go to time")</f>
        <v/>
      </c>
    </row>
    <row r="1043">
      <c r="A1043">
        <f>HYPERLINK("https://www.youtube.com/watch?v=eTDNv3yKWns", "Video")</f>
        <v/>
      </c>
      <c r="B1043" t="inlineStr">
        <is>
          <t>0:22</t>
        </is>
      </c>
      <c r="C1043" t="inlineStr">
        <is>
          <t>you trash this woman's dead husband in</t>
        </is>
      </c>
      <c r="D1043">
        <f>HYPERLINK("https://www.youtube.com/watch?v=eTDNv3yKWns&amp;t=22s", "Go to time")</f>
        <v/>
      </c>
    </row>
    <row r="1044">
      <c r="A1044">
        <f>HYPERLINK("https://www.youtube.com/watch?v=eTDNv3yKWns", "Video")</f>
        <v/>
      </c>
      <c r="B1044" t="inlineStr">
        <is>
          <t>3:42</t>
        </is>
      </c>
      <c r="C1044" t="inlineStr">
        <is>
          <t>just what kind of self-serving trash you</t>
        </is>
      </c>
      <c r="D1044">
        <f>HYPERLINK("https://www.youtube.com/watch?v=eTDNv3yKWns&amp;t=222s", "Go to time")</f>
        <v/>
      </c>
    </row>
    <row r="1045">
      <c r="A1045">
        <f>HYPERLINK("https://www.youtube.com/watch?v=aK4ffKc_6eQ", "Video")</f>
        <v/>
      </c>
      <c r="B1045" t="inlineStr">
        <is>
          <t>0:17</t>
        </is>
      </c>
      <c r="C1045" t="inlineStr">
        <is>
          <t>the trash cause i don't work for you and</t>
        </is>
      </c>
      <c r="D1045">
        <f>HYPERLINK("https://www.youtube.com/watch?v=aK4ffKc_6eQ&amp;t=17s", "Go to time")</f>
        <v/>
      </c>
    </row>
    <row r="1046">
      <c r="A1046">
        <f>HYPERLINK("https://www.youtube.com/watch?v=yogNoO3pReE", "Video")</f>
        <v/>
      </c>
      <c r="B1046" t="inlineStr">
        <is>
          <t>2:54</t>
        </is>
      </c>
      <c r="C1046" t="inlineStr">
        <is>
          <t>do anything rash what the hell are you</t>
        </is>
      </c>
      <c r="D1046">
        <f>HYPERLINK("https://www.youtube.com/watch?v=yogNoO3pReE&amp;t=174s", "Go to time")</f>
        <v/>
      </c>
    </row>
    <row r="1047">
      <c r="A1047">
        <f>HYPERLINK("https://www.youtube.com/watch?v=OGDarifhNvE", "Video")</f>
        <v/>
      </c>
      <c r="B1047" t="inlineStr">
        <is>
          <t>3:06</t>
        </is>
      </c>
      <c r="C1047" t="inlineStr">
        <is>
          <t>crash into it with you crash into it you</t>
        </is>
      </c>
      <c r="D1047">
        <f>HYPERLINK("https://www.youtube.com/watch?v=OGDarifhNvE&amp;t=186s", "Go to time")</f>
        <v/>
      </c>
    </row>
    <row r="1048">
      <c r="A1048">
        <f>HYPERLINK("https://www.youtube.com/watch?v=OPPJnWqwCFI", "Video")</f>
        <v/>
      </c>
      <c r="B1048" t="inlineStr">
        <is>
          <t>1:02</t>
        </is>
      </c>
      <c r="C1048" t="inlineStr">
        <is>
          <t>white trash i could only dream of</t>
        </is>
      </c>
      <c r="D1048">
        <f>HYPERLINK("https://www.youtube.com/watch?v=OPPJnWqwCFI&amp;t=62s", "Go to time")</f>
        <v/>
      </c>
    </row>
    <row r="1049">
      <c r="A1049">
        <f>HYPERLINK("https://www.youtube.com/watch?v=w58gRruGnqE", "Video")</f>
        <v/>
      </c>
      <c r="B1049" t="inlineStr">
        <is>
          <t>2:28</t>
        </is>
      </c>
      <c r="C1049" t="inlineStr">
        <is>
          <t>over crash victims for the likes of you</t>
        </is>
      </c>
      <c r="D1049">
        <f>HYPERLINK("https://www.youtube.com/watch?v=w58gRruGnqE&amp;t=148s", "Go to time")</f>
        <v/>
      </c>
    </row>
    <row r="1050">
      <c r="A1050">
        <f>HYPERLINK("https://www.youtube.com/watch?v=bRZGyBprbW8", "Video")</f>
        <v/>
      </c>
      <c r="B1050" t="inlineStr">
        <is>
          <t>1:03</t>
        </is>
      </c>
      <c r="C1050" t="inlineStr">
        <is>
          <t>when they crashed the wedding to get to</t>
        </is>
      </c>
      <c r="D1050">
        <f>HYPERLINK("https://www.youtube.com/watch?v=bRZGyBprbW8&amp;t=63s", "Go to time")</f>
        <v/>
      </c>
    </row>
    <row r="1051">
      <c r="A1051">
        <f>HYPERLINK("https://www.youtube.com/watch?v=GN26cnBpbew", "Video")</f>
        <v/>
      </c>
      <c r="B1051" t="inlineStr">
        <is>
          <t>3:31</t>
        </is>
      </c>
      <c r="C1051" t="inlineStr">
        <is>
          <t>when they crashed the wedding to get to</t>
        </is>
      </c>
      <c r="D1051">
        <f>HYPERLINK("https://www.youtube.com/watch?v=GN26cnBpbew&amp;t=211s", "Go to time")</f>
        <v/>
      </c>
    </row>
    <row r="1052">
      <c r="A1052">
        <f>HYPERLINK("https://www.youtube.com/watch?v=LAd2n-Fw7q4", "Video")</f>
        <v/>
      </c>
      <c r="B1052" t="inlineStr">
        <is>
          <t>0:09</t>
        </is>
      </c>
      <c r="C1052" t="inlineStr">
        <is>
          <t>that thing has crashed more times than</t>
        </is>
      </c>
      <c r="D1052">
        <f>HYPERLINK("https://www.youtube.com/watch?v=LAd2n-Fw7q4&amp;t=9s", "Go to time")</f>
        <v/>
      </c>
    </row>
    <row r="1053">
      <c r="A1053">
        <f>HYPERLINK("https://www.youtube.com/watch?v=akOpNeIw7f4", "Video")</f>
        <v/>
      </c>
      <c r="B1053" t="inlineStr">
        <is>
          <t>1:04</t>
        </is>
      </c>
      <c r="C1053" t="inlineStr">
        <is>
          <t>when they crash the wedding to get to</t>
        </is>
      </c>
      <c r="D1053">
        <f>HYPERLINK("https://www.youtube.com/watch?v=akOpNeIw7f4&amp;t=64s", "Go to time")</f>
        <v/>
      </c>
    </row>
    <row r="1054">
      <c r="A1054">
        <f>HYPERLINK("https://www.youtube.com/watch?v=sg_C-fGCHCE", "Video")</f>
        <v/>
      </c>
      <c r="B1054" t="inlineStr">
        <is>
          <t>3:19</t>
        </is>
      </c>
      <c r="C1054" t="inlineStr">
        <is>
          <t>that crash</t>
        </is>
      </c>
      <c r="D1054">
        <f>HYPERLINK("https://www.youtube.com/watch?v=sg_C-fGCHCE&amp;t=199s", "Go to time")</f>
        <v/>
      </c>
    </row>
    <row r="1055">
      <c r="A1055">
        <f>HYPERLINK("https://www.youtube.com/watch?v=12WoXR7V8rM", "Video")</f>
        <v/>
      </c>
      <c r="B1055" t="inlineStr">
        <is>
          <t>0:58</t>
        </is>
      </c>
      <c r="C1055" t="inlineStr">
        <is>
          <t>was crazy you trash woman's dead husband</t>
        </is>
      </c>
      <c r="D1055">
        <f>HYPERLINK("https://www.youtube.com/watch?v=12WoXR7V8rM&amp;t=58s", "Go to time")</f>
        <v/>
      </c>
    </row>
    <row r="1056">
      <c r="A1056">
        <f>HYPERLINK("https://www.youtube.com/watch?v=mdiboaj_yao", "Video")</f>
        <v/>
      </c>
      <c r="B1056" t="inlineStr">
        <is>
          <t>0:37</t>
        </is>
      </c>
      <c r="C1056" t="inlineStr">
        <is>
          <t>all gonna come crashing down anyway</t>
        </is>
      </c>
      <c r="D1056">
        <f>HYPERLINK("https://www.youtube.com/watch?v=mdiboaj_yao&amp;t=37s", "Go to time")</f>
        <v/>
      </c>
    </row>
    <row r="1057">
      <c r="A1057">
        <f>HYPERLINK("https://www.youtube.com/watch?v=HSczj8uexXo", "Video")</f>
        <v/>
      </c>
      <c r="B1057" t="inlineStr">
        <is>
          <t>2:54</t>
        </is>
      </c>
      <c r="C1057" t="inlineStr">
        <is>
          <t>do anything rash what the hell are you</t>
        </is>
      </c>
      <c r="D1057">
        <f>HYPERLINK("https://www.youtube.com/watch?v=HSczj8uexXo&amp;t=174s", "Go to time")</f>
        <v/>
      </c>
    </row>
    <row r="1058">
      <c r="A1058">
        <f>HYPERLINK("https://www.youtube.com/watch?v=HOlzhooEAfk", "Video")</f>
        <v/>
      </c>
      <c r="B1058" t="inlineStr">
        <is>
          <t>2:08</t>
        </is>
      </c>
      <c r="C1058" t="inlineStr">
        <is>
          <t>do something rash because this isn't</t>
        </is>
      </c>
      <c r="D1058">
        <f>HYPERLINK("https://www.youtube.com/watch?v=HOlzhooEAfk&amp;t=128s", "Go to time")</f>
        <v/>
      </c>
    </row>
    <row r="1059">
      <c r="A1059">
        <f>HYPERLINK("https://www.youtube.com/watch?v=tvfu4ZeR0ao", "Video")</f>
        <v/>
      </c>
      <c r="B1059" t="inlineStr">
        <is>
          <t>2:53</t>
        </is>
      </c>
      <c r="C1059" t="inlineStr">
        <is>
          <t>Harvey please don't do anything rash</t>
        </is>
      </c>
      <c r="D1059">
        <f>HYPERLINK("https://www.youtube.com/watch?v=tvfu4ZeR0ao&amp;t=173s", "Go to time")</f>
        <v/>
      </c>
    </row>
    <row r="1060">
      <c r="A1060">
        <f>HYPERLINK("https://www.youtube.com/watch?v=rR0fN5r0NV4", "Video")</f>
        <v/>
      </c>
      <c r="B1060" t="inlineStr">
        <is>
          <t>1:52</t>
        </is>
      </c>
      <c r="C1060" t="inlineStr">
        <is>
          <t>not do anything rash okay he's not rash</t>
        </is>
      </c>
      <c r="D1060">
        <f>HYPERLINK("https://www.youtube.com/watch?v=rR0fN5r0NV4&amp;t=112s", "Go to time")</f>
        <v/>
      </c>
    </row>
    <row r="1061">
      <c r="A1061">
        <f>HYPERLINK("https://www.youtube.com/watch?v=OmJzhF9bPis", "Video")</f>
        <v/>
      </c>
      <c r="B1061" t="inlineStr">
        <is>
          <t>2:21</t>
        </is>
      </c>
      <c r="C1061" t="inlineStr">
        <is>
          <t>them okay let's not do anything rash</t>
        </is>
      </c>
      <c r="D1061">
        <f>HYPERLINK("https://www.youtube.com/watch?v=OmJzhF9bPis&amp;t=141s", "Go to time")</f>
        <v/>
      </c>
    </row>
    <row r="1062">
      <c r="A1062">
        <f>HYPERLINK("https://www.youtube.com/watch?v=OmJzhF9bPis", "Video")</f>
        <v/>
      </c>
      <c r="B1062" t="inlineStr">
        <is>
          <t>2:23</t>
        </is>
      </c>
      <c r="C1062" t="inlineStr">
        <is>
          <t>okay he's not rash of standing up for</t>
        </is>
      </c>
      <c r="D1062">
        <f>HYPERLINK("https://www.youtube.com/watch?v=OmJzhF9bPis&amp;t=143s", "Go to time")</f>
        <v/>
      </c>
    </row>
    <row r="1063">
      <c r="A1063">
        <f>HYPERLINK("https://www.youtube.com/watch?v=-7ORAKULel4", "Video")</f>
        <v/>
      </c>
      <c r="B1063" t="inlineStr">
        <is>
          <t>1:16</t>
        </is>
      </c>
      <c r="C1063" t="inlineStr">
        <is>
          <t>they immediately sent
the stock market crashing,</t>
        </is>
      </c>
      <c r="D1063">
        <f>HYPERLINK("https://www.youtube.com/watch?v=-7ORAKULel4&amp;t=76s", "Go to time")</f>
        <v/>
      </c>
    </row>
    <row r="1064">
      <c r="A1064">
        <f>HYPERLINK("https://www.youtube.com/watch?v=jmQWOPDqxWA", "Video")</f>
        <v/>
      </c>
      <c r="B1064" t="inlineStr">
        <is>
          <t>32:16</t>
        </is>
      </c>
      <c r="C1064" t="inlineStr">
        <is>
          <t>Did Windows crash more than it should?</t>
        </is>
      </c>
      <c r="D1064">
        <f>HYPERLINK("https://www.youtube.com/watch?v=jmQWOPDqxWA&amp;t=1936s", "Go to time")</f>
        <v/>
      </c>
    </row>
    <row r="1065">
      <c r="A1065">
        <f>HYPERLINK("https://www.youtube.com/watch?v=pVZzgzYZdCA", "Video")</f>
        <v/>
      </c>
      <c r="B1065" t="inlineStr">
        <is>
          <t>9:20</t>
        </is>
      </c>
      <c r="C1065" t="inlineStr">
        <is>
          <t>um has subsequently crashed and burned</t>
        </is>
      </c>
      <c r="D1065">
        <f>HYPERLINK("https://www.youtube.com/watch?v=pVZzgzYZdCA&amp;t=560s", "Go to time")</f>
        <v/>
      </c>
    </row>
    <row r="1066">
      <c r="A1066">
        <f>HYPERLINK("https://www.youtube.com/watch?v=pVZzgzYZdCA", "Video")</f>
        <v/>
      </c>
      <c r="B1066" t="inlineStr">
        <is>
          <t>9:58</t>
        </is>
      </c>
      <c r="C1066" t="inlineStr">
        <is>
          <t>did it Crash and Burn like this</t>
        </is>
      </c>
      <c r="D1066">
        <f>HYPERLINK("https://www.youtube.com/watch?v=pVZzgzYZdCA&amp;t=598s", "Go to time")</f>
        <v/>
      </c>
    </row>
    <row r="1067">
      <c r="A1067">
        <f>HYPERLINK("https://www.youtube.com/watch?v=pVZzgzYZdCA", "Video")</f>
        <v/>
      </c>
      <c r="B1067" t="inlineStr">
        <is>
          <t>14:37</t>
        </is>
      </c>
      <c r="C1067" t="inlineStr">
        <is>
          <t>would crash</t>
        </is>
      </c>
      <c r="D1067">
        <f>HYPERLINK("https://www.youtube.com/watch?v=pVZzgzYZdCA&amp;t=877s", "Go to time")</f>
        <v/>
      </c>
    </row>
    <row r="1068">
      <c r="A1068">
        <f>HYPERLINK("https://www.youtube.com/watch?v=pVZzgzYZdCA", "Video")</f>
        <v/>
      </c>
      <c r="B1068" t="inlineStr">
        <is>
          <t>14:51</t>
        </is>
      </c>
      <c r="C1068" t="inlineStr">
        <is>
          <t>somebody ask what's a crash like when</t>
        </is>
      </c>
      <c r="D1068">
        <f>HYPERLINK("https://www.youtube.com/watch?v=pVZzgzYZdCA&amp;t=891s", "Go to time")</f>
        <v/>
      </c>
    </row>
    <row r="1069">
      <c r="A1069">
        <f>HYPERLINK("https://www.youtube.com/watch?v=pVZzgzYZdCA", "Video")</f>
        <v/>
      </c>
      <c r="B1069" t="inlineStr">
        <is>
          <t>14:53</t>
        </is>
      </c>
      <c r="C1069" t="inlineStr">
        <is>
          <t>the price crashes like you know if it</t>
        </is>
      </c>
      <c r="D1069">
        <f>HYPERLINK("https://www.youtube.com/watch?v=pVZzgzYZdCA&amp;t=893s", "Go to time")</f>
        <v/>
      </c>
    </row>
    <row r="1070">
      <c r="A1070">
        <f>HYPERLINK("https://www.youtube.com/watch?v=pVZzgzYZdCA", "Video")</f>
        <v/>
      </c>
      <c r="B1070" t="inlineStr">
        <is>
          <t>46:35</t>
        </is>
      </c>
      <c r="C1070" t="inlineStr">
        <is>
          <t>crash it's a less speculative period and</t>
        </is>
      </c>
      <c r="D1070">
        <f>HYPERLINK("https://www.youtube.com/watch?v=pVZzgzYZdCA&amp;t=2795s", "Go to time")</f>
        <v/>
      </c>
    </row>
    <row r="1071">
      <c r="A1071">
        <f>HYPERLINK("https://www.youtube.com/watch?v=6wNif5SlN08", "Video")</f>
        <v/>
      </c>
      <c r="B1071" t="inlineStr">
        <is>
          <t>7:57</t>
        </is>
      </c>
      <c r="C1071" t="inlineStr">
        <is>
          <t>This group of kids would give me
a crash course in refugees, poverty</t>
        </is>
      </c>
      <c r="D1071">
        <f>HYPERLINK("https://www.youtube.com/watch?v=6wNif5SlN08&amp;t=477s", "Go to time")</f>
        <v/>
      </c>
    </row>
    <row r="1072">
      <c r="A1072">
        <f>HYPERLINK("https://www.youtube.com/watch?v=PLk8Pm_XBJE", "Video")</f>
        <v/>
      </c>
      <c r="B1072" t="inlineStr">
        <is>
          <t>14:01</t>
        </is>
      </c>
      <c r="C1072" t="inlineStr">
        <is>
          <t>(Crashing waves)</t>
        </is>
      </c>
      <c r="D1072">
        <f>HYPERLINK("https://www.youtube.com/watch?v=PLk8Pm_XBJE&amp;t=841s", "Go to time")</f>
        <v/>
      </c>
    </row>
    <row r="1073">
      <c r="A1073">
        <f>HYPERLINK("https://www.youtube.com/watch?v=yg8SBuTuoKk", "Video")</f>
        <v/>
      </c>
      <c r="B1073" t="inlineStr">
        <is>
          <t>4:50</t>
        </is>
      </c>
      <c r="C1073" t="inlineStr">
        <is>
          <t>Start by picking up
one piece of trash on your block.</t>
        </is>
      </c>
      <c r="D1073">
        <f>HYPERLINK("https://www.youtube.com/watch?v=yg8SBuTuoKk&amp;t=290s", "Go to time")</f>
        <v/>
      </c>
    </row>
    <row r="1074">
      <c r="A1074">
        <f>HYPERLINK("https://www.youtube.com/watch?v=I1ouTj1BQec", "Video")</f>
        <v/>
      </c>
      <c r="B1074" t="inlineStr">
        <is>
          <t>11:04</t>
        </is>
      </c>
      <c r="C1074" t="inlineStr">
        <is>
          <t>who repainted the carts of trash pickers,</t>
        </is>
      </c>
      <c r="D1074">
        <f>HYPERLINK("https://www.youtube.com/watch?v=I1ouTj1BQec&amp;t=664s", "Go to time")</f>
        <v/>
      </c>
    </row>
    <row r="1075">
      <c r="A1075">
        <f>HYPERLINK("https://www.youtube.com/watch?v=XTlDS7ju_28", "Video")</f>
        <v/>
      </c>
      <c r="B1075" t="inlineStr">
        <is>
          <t>7:15</t>
        </is>
      </c>
      <c r="C1075" t="inlineStr">
        <is>
          <t>her self confidence crashes
and her depression grows.</t>
        </is>
      </c>
      <c r="D1075">
        <f>HYPERLINK("https://www.youtube.com/watch?v=XTlDS7ju_28&amp;t=435s", "Go to time")</f>
        <v/>
      </c>
    </row>
    <row r="1076">
      <c r="A1076">
        <f>HYPERLINK("https://www.youtube.com/watch?v=eaCrsBtiYA4", "Video")</f>
        <v/>
      </c>
      <c r="B1076" t="inlineStr">
        <is>
          <t>8:43</t>
        </is>
      </c>
      <c r="C1076" t="inlineStr">
        <is>
          <t>After the crash,</t>
        </is>
      </c>
      <c r="D1076">
        <f>HYPERLINK("https://www.youtube.com/watch?v=eaCrsBtiYA4&amp;t=523s", "Go to time")</f>
        <v/>
      </c>
    </row>
    <row r="1077">
      <c r="A1077">
        <f>HYPERLINK("https://www.youtube.com/watch?v=lkMV6SxilXc", "Video")</f>
        <v/>
      </c>
      <c r="B1077" t="inlineStr">
        <is>
          <t>42:16</t>
        </is>
      </c>
      <c r="C1077" t="inlineStr">
        <is>
          <t>and they're Brash I'm making that part</t>
        </is>
      </c>
      <c r="D1077">
        <f>HYPERLINK("https://www.youtube.com/watch?v=lkMV6SxilXc&amp;t=2536s", "Go to time")</f>
        <v/>
      </c>
    </row>
    <row r="1078">
      <c r="A1078">
        <f>HYPERLINK("https://www.youtube.com/watch?v=AbpNlshqtJc", "Video")</f>
        <v/>
      </c>
      <c r="B1078" t="inlineStr">
        <is>
          <t>2:40</t>
        </is>
      </c>
      <c r="C1078" t="inlineStr">
        <is>
          <t>It could be bacon rashers made from peas.</t>
        </is>
      </c>
      <c r="D1078">
        <f>HYPERLINK("https://www.youtube.com/watch?v=AbpNlshqtJc&amp;t=160s", "Go to time")</f>
        <v/>
      </c>
    </row>
    <row r="1079">
      <c r="A1079">
        <f>HYPERLINK("https://www.youtube.com/watch?v=EjNV6JwlV2s", "Video")</f>
        <v/>
      </c>
      <c r="B1079" t="inlineStr">
        <is>
          <t>24:54</t>
        </is>
      </c>
      <c r="C1079" t="inlineStr">
        <is>
          <t>in you're younger years,
you want markets to crash.</t>
        </is>
      </c>
      <c r="D1079">
        <f>HYPERLINK("https://www.youtube.com/watch?v=EjNV6JwlV2s&amp;t=1494s", "Go to time")</f>
        <v/>
      </c>
    </row>
    <row r="1080">
      <c r="A1080">
        <f>HYPERLINK("https://www.youtube.com/watch?v=EjNV6JwlV2s", "Video")</f>
        <v/>
      </c>
      <c r="B1080" t="inlineStr">
        <is>
          <t>25:07</t>
        </is>
      </c>
      <c r="C1080" t="inlineStr">
        <is>
          <t>is because we let
the markets crash in '08,</t>
        </is>
      </c>
      <c r="D1080">
        <f>HYPERLINK("https://www.youtube.com/watch?v=EjNV6JwlV2s&amp;t=1507s", "Go to time")</f>
        <v/>
      </c>
    </row>
    <row r="1081">
      <c r="A1081">
        <f>HYPERLINK("https://www.youtube.com/watch?v=AS0K0XOMNwA", "Video")</f>
        <v/>
      </c>
      <c r="B1081" t="inlineStr">
        <is>
          <t>11:38</t>
        </is>
      </c>
      <c r="C1081" t="inlineStr">
        <is>
          <t>it's like a runaway train
that eventually crashes.</t>
        </is>
      </c>
      <c r="D1081">
        <f>HYPERLINK("https://www.youtube.com/watch?v=AS0K0XOMNwA&amp;t=698s", "Go to time")</f>
        <v/>
      </c>
    </row>
    <row r="1082">
      <c r="A1082">
        <f>HYPERLINK("https://www.youtube.com/watch?v=CrGpipgcfi4", "Video")</f>
        <v/>
      </c>
      <c r="B1082" t="inlineStr">
        <is>
          <t>4:52</t>
        </is>
      </c>
      <c r="C1082" t="inlineStr">
        <is>
          <t>(Crashing)</t>
        </is>
      </c>
      <c r="D1082">
        <f>HYPERLINK("https://www.youtube.com/watch?v=CrGpipgcfi4&amp;t=292s", "Go to time")</f>
        <v/>
      </c>
    </row>
    <row r="1083">
      <c r="A1083">
        <f>HYPERLINK("https://www.youtube.com/watch?v=b0Z9IpTVfUg", "Video")</f>
        <v/>
      </c>
      <c r="B1083" t="inlineStr">
        <is>
          <t>5:36</t>
        </is>
      </c>
      <c r="C1083" t="inlineStr">
        <is>
          <t>Imagine a violent river
with waves crashing together</t>
        </is>
      </c>
      <c r="D1083">
        <f>HYPERLINK("https://www.youtube.com/watch?v=b0Z9IpTVfUg&amp;t=336s", "Go to time")</f>
        <v/>
      </c>
    </row>
    <row r="1084">
      <c r="A1084">
        <f>HYPERLINK("https://www.youtube.com/watch?v=b0Z9IpTVfUg", "Video")</f>
        <v/>
      </c>
      <c r="B1084" t="inlineStr">
        <is>
          <t>14:11</t>
        </is>
      </c>
      <c r="C1084" t="inlineStr">
        <is>
          <t>or giving a brash pep talk,</t>
        </is>
      </c>
      <c r="D1084">
        <f>HYPERLINK("https://www.youtube.com/watch?v=b0Z9IpTVfUg&amp;t=851s", "Go to time")</f>
        <v/>
      </c>
    </row>
    <row r="1085">
      <c r="A1085">
        <f>HYPERLINK("https://www.youtube.com/watch?v=tlWuP7wESZw", "Video")</f>
        <v/>
      </c>
      <c r="B1085" t="inlineStr">
        <is>
          <t>4:58</t>
        </is>
      </c>
      <c r="C1085" t="inlineStr">
        <is>
          <t>Some of the largest landfills
receive enough trash per day</t>
        </is>
      </c>
      <c r="D1085">
        <f>HYPERLINK("https://www.youtube.com/watch?v=tlWuP7wESZw&amp;t=298s", "Go to time")</f>
        <v/>
      </c>
    </row>
    <row r="1086">
      <c r="A1086">
        <f>HYPERLINK("https://www.youtube.com/watch?v=tlWuP7wESZw", "Video")</f>
        <v/>
      </c>
      <c r="B1086" t="inlineStr">
        <is>
          <t>5:17</t>
        </is>
      </c>
      <c r="C1086" t="inlineStr">
        <is>
          <t>We can also reduce emissions
by sending some trash, like food waste,</t>
        </is>
      </c>
      <c r="D1086">
        <f>HYPERLINK("https://www.youtube.com/watch?v=tlWuP7wESZw&amp;t=317s", "Go to time")</f>
        <v/>
      </c>
    </row>
    <row r="1087">
      <c r="A1087">
        <f>HYPERLINK("https://www.youtube.com/watch?v=MSevAi_YarQ", "Video")</f>
        <v/>
      </c>
      <c r="B1087" t="inlineStr">
        <is>
          <t>5:24</t>
        </is>
      </c>
      <c r="C1087" t="inlineStr">
        <is>
          <t>but we don't want to crash either.</t>
        </is>
      </c>
      <c r="D1087">
        <f>HYPERLINK("https://www.youtube.com/watch?v=MSevAi_YarQ&amp;t=324s", "Go to time")</f>
        <v/>
      </c>
    </row>
    <row r="1088">
      <c r="A1088">
        <f>HYPERLINK("https://www.youtube.com/watch?v=MSevAi_YarQ", "Video")</f>
        <v/>
      </c>
      <c r="B1088" t="inlineStr">
        <is>
          <t>5:43</t>
        </is>
      </c>
      <c r="C1088" t="inlineStr">
        <is>
          <t>to a very steep
population crash in many ways.</t>
        </is>
      </c>
      <c r="D1088">
        <f>HYPERLINK("https://www.youtube.com/watch?v=MSevAi_YarQ&amp;t=343s", "Go to time")</f>
        <v/>
      </c>
    </row>
    <row r="1089">
      <c r="A1089">
        <f>HYPERLINK("https://www.youtube.com/watch?v=EBQO5GegfPA", "Video")</f>
        <v/>
      </c>
      <c r="B1089" t="inlineStr">
        <is>
          <t>2:26</t>
        </is>
      </c>
      <c r="C1089" t="inlineStr">
        <is>
          <t>as to set up fake roadworks
or stage car crashes</t>
        </is>
      </c>
      <c r="D1089">
        <f>HYPERLINK("https://www.youtube.com/watch?v=EBQO5GegfPA&amp;t=146s", "Go to time")</f>
        <v/>
      </c>
    </row>
    <row r="1090">
      <c r="A1090">
        <f>HYPERLINK("https://www.youtube.com/watch?v=kWyQNCOow7A", "Video")</f>
        <v/>
      </c>
      <c r="B1090" t="inlineStr">
        <is>
          <t>5:12</t>
        </is>
      </c>
      <c r="C1090" t="inlineStr">
        <is>
          <t>they saw their market value
crash by billions of dollars.</t>
        </is>
      </c>
      <c r="D1090">
        <f>HYPERLINK("https://www.youtube.com/watch?v=kWyQNCOow7A&amp;t=312s", "Go to time")</f>
        <v/>
      </c>
    </row>
    <row r="1091">
      <c r="A1091">
        <f>HYPERLINK("https://www.youtube.com/watch?v=LUn8IjZKBPg", "Video")</f>
        <v/>
      </c>
      <c r="B1091" t="inlineStr">
        <is>
          <t>8:51</t>
        </is>
      </c>
      <c r="C1091" t="inlineStr">
        <is>
          <t>Just like the data we collect
on plane crashes and cyber attacks.</t>
        </is>
      </c>
      <c r="D1091">
        <f>HYPERLINK("https://www.youtube.com/watch?v=LUn8IjZKBPg&amp;t=531s", "Go to time")</f>
        <v/>
      </c>
    </row>
    <row r="1092">
      <c r="A1092">
        <f>HYPERLINK("https://www.youtube.com/watch?v=ESAaz9v4mSU", "Video")</f>
        <v/>
      </c>
      <c r="B1092" t="inlineStr">
        <is>
          <t>6:36</t>
        </is>
      </c>
      <c r="C1092" t="inlineStr">
        <is>
          <t>because when a plane crashes,
it makes the headlines.</t>
        </is>
      </c>
      <c r="D1092">
        <f>HYPERLINK("https://www.youtube.com/watch?v=ESAaz9v4mSU&amp;t=396s", "Go to time")</f>
        <v/>
      </c>
    </row>
    <row r="1093">
      <c r="A1093">
        <f>HYPERLINK("https://www.youtube.com/watch?v=xnPaaxytfGs", "Video")</f>
        <v/>
      </c>
      <c r="B1093" t="inlineStr">
        <is>
          <t>2:51</t>
        </is>
      </c>
      <c r="C1093" t="inlineStr">
        <is>
          <t>but it does give trashy dressing
a whole new meaning.</t>
        </is>
      </c>
      <c r="D1093">
        <f>HYPERLINK("https://www.youtube.com/watch?v=xnPaaxytfGs&amp;t=171s", "Go to time")</f>
        <v/>
      </c>
    </row>
    <row r="1094">
      <c r="A1094">
        <f>HYPERLINK("https://www.youtube.com/watch?v=0jBhEPtC0fk", "Video")</f>
        <v/>
      </c>
      <c r="B1094" t="inlineStr">
        <is>
          <t>3:24</t>
        </is>
      </c>
      <c r="C1094" t="inlineStr">
        <is>
          <t>on the edge of crashing into the waves
and plunging into the water</t>
        </is>
      </c>
      <c r="D1094">
        <f>HYPERLINK("https://www.youtube.com/watch?v=0jBhEPtC0fk&amp;t=204s", "Go to time")</f>
        <v/>
      </c>
    </row>
    <row r="1095">
      <c r="A1095">
        <f>HYPERLINK("https://www.youtube.com/watch?v=6Wl0yjC459k", "Video")</f>
        <v/>
      </c>
      <c r="B1095" t="inlineStr">
        <is>
          <t>1:38</t>
        </is>
      </c>
      <c r="C1095" t="inlineStr">
        <is>
          <t>when commodity market prices crashed,</t>
        </is>
      </c>
      <c r="D1095">
        <f>HYPERLINK("https://www.youtube.com/watch?v=6Wl0yjC459k&amp;t=98s", "Go to time")</f>
        <v/>
      </c>
    </row>
    <row r="1096">
      <c r="A1096">
        <f>HYPERLINK("https://www.youtube.com/watch?v=DJWGBoGmxJE", "Video")</f>
        <v/>
      </c>
      <c r="B1096" t="inlineStr">
        <is>
          <t>0:21</t>
        </is>
      </c>
      <c r="C1096" t="inlineStr">
        <is>
          <t>as our windows came crashing in.</t>
        </is>
      </c>
      <c r="D1096">
        <f>HYPERLINK("https://www.youtube.com/watch?v=DJWGBoGmxJE&amp;t=21s", "Go to time")</f>
        <v/>
      </c>
    </row>
    <row r="1097">
      <c r="A1097">
        <f>HYPERLINK("https://www.youtube.com/watch?v=YDvbDiJZpy0", "Video")</f>
        <v/>
      </c>
      <c r="B1097" t="inlineStr">
        <is>
          <t>9:24</t>
        </is>
      </c>
      <c r="C1097" t="inlineStr">
        <is>
          <t>Save wasn't working,
so every time it crashed,</t>
        </is>
      </c>
      <c r="D1097">
        <f>HYPERLINK("https://www.youtube.com/watch?v=YDvbDiJZpy0&amp;t=564s", "Go to time")</f>
        <v/>
      </c>
    </row>
    <row r="1098">
      <c r="A1098">
        <f>HYPERLINK("https://www.youtube.com/watch?v=MyD0m7JXgjA", "Video")</f>
        <v/>
      </c>
      <c r="B1098" t="inlineStr">
        <is>
          <t>11:56</t>
        </is>
      </c>
      <c r="C1098" t="inlineStr">
        <is>
          <t>Or I could have written about
watching trashy reality television</t>
        </is>
      </c>
      <c r="D1098">
        <f>HYPERLINK("https://www.youtube.com/watch?v=MyD0m7JXgjA&amp;t=716s", "Go to time")</f>
        <v/>
      </c>
    </row>
    <row r="1099">
      <c r="A1099">
        <f>HYPERLINK("https://www.youtube.com/watch?v=3oeIrWcQgJE", "Video")</f>
        <v/>
      </c>
      <c r="B1099" t="inlineStr">
        <is>
          <t>4:53</t>
        </is>
      </c>
      <c r="C1099" t="inlineStr">
        <is>
          <t>and I brought it
crashing down on that pig.</t>
        </is>
      </c>
      <c r="D1099">
        <f>HYPERLINK("https://www.youtube.com/watch?v=3oeIrWcQgJE&amp;t=293s", "Go to time")</f>
        <v/>
      </c>
    </row>
    <row r="1100">
      <c r="A1100">
        <f>HYPERLINK("https://www.youtube.com/watch?v=fCllxq6NZbk", "Video")</f>
        <v/>
      </c>
      <c r="B1100" t="inlineStr">
        <is>
          <t>0:42</t>
        </is>
      </c>
      <c r="C1100" t="inlineStr">
        <is>
          <t>meteorites crash, asteroids everywhere.</t>
        </is>
      </c>
      <c r="D1100">
        <f>HYPERLINK("https://www.youtube.com/watch?v=fCllxq6NZbk&amp;t=42s", "Go to time")</f>
        <v/>
      </c>
    </row>
    <row r="1101">
      <c r="A1101">
        <f>HYPERLINK("https://www.youtube.com/watch?v=A2DzsgJSwcc", "Video")</f>
        <v/>
      </c>
      <c r="B1101" t="inlineStr">
        <is>
          <t>7:57</t>
        </is>
      </c>
      <c r="C1101" t="inlineStr">
        <is>
          <t>crashes into a continental plate.</t>
        </is>
      </c>
      <c r="D1101">
        <f>HYPERLINK("https://www.youtube.com/watch?v=A2DzsgJSwcc&amp;t=477s", "Go to time")</f>
        <v/>
      </c>
    </row>
    <row r="1102">
      <c r="A1102">
        <f>HYPERLINK("https://www.youtube.com/watch?v=I-B_Oa6_eNU", "Video")</f>
        <v/>
      </c>
      <c r="B1102" t="inlineStr">
        <is>
          <t>45:10</t>
        </is>
      </c>
      <c r="C1102" t="inlineStr">
        <is>
          <t>about financial markets crash or</t>
        </is>
      </c>
      <c r="D1102">
        <f>HYPERLINK("https://www.youtube.com/watch?v=I-B_Oa6_eNU&amp;t=2710s", "Go to time")</f>
        <v/>
      </c>
    </row>
    <row r="1103">
      <c r="A1103">
        <f>HYPERLINK("https://www.youtube.com/watch?v=I-B_Oa6_eNU", "Video")</f>
        <v/>
      </c>
      <c r="B1103" t="inlineStr">
        <is>
          <t>45:12</t>
        </is>
      </c>
      <c r="C1103" t="inlineStr">
        <is>
          <t>critical infrastructure crash especially</t>
        </is>
      </c>
      <c r="D1103">
        <f>HYPERLINK("https://www.youtube.com/watch?v=I-B_Oa6_eNU&amp;t=2712s", "Go to time")</f>
        <v/>
      </c>
    </row>
    <row r="1104">
      <c r="A1104">
        <f>HYPERLINK("https://www.youtube.com/watch?v=qEJ4hkpQW8E", "Video")</f>
        <v/>
      </c>
      <c r="B1104" t="inlineStr">
        <is>
          <t>10:23</t>
        </is>
      </c>
      <c r="C1104" t="inlineStr">
        <is>
          <t>We let the markets crash.</t>
        </is>
      </c>
      <c r="D1104">
        <f>HYPERLINK("https://www.youtube.com/watch?v=qEJ4hkpQW8E&amp;t=623s", "Go to time")</f>
        <v/>
      </c>
    </row>
    <row r="1105">
      <c r="A1105">
        <f>HYPERLINK("https://www.youtube.com/watch?v=hiIcwt88o94", "Video")</f>
        <v/>
      </c>
      <c r="B1105" t="inlineStr">
        <is>
          <t>12:04</t>
        </is>
      </c>
      <c r="C1105" t="inlineStr">
        <is>
          <t>For so long, we dismissed
all these novel ecosystems as trash.</t>
        </is>
      </c>
      <c r="D1105">
        <f>HYPERLINK("https://www.youtube.com/watch?v=hiIcwt88o94&amp;t=724s", "Go to time")</f>
        <v/>
      </c>
    </row>
    <row r="1106">
      <c r="A1106">
        <f>HYPERLINK("https://www.youtube.com/watch?v=hiIcwt88o94", "Video")</f>
        <v/>
      </c>
      <c r="B1106" t="inlineStr">
        <is>
          <t>13:41</t>
        </is>
      </c>
      <c r="C1106" t="inlineStr">
        <is>
          <t>If we dismiss these new natures
as not acceptable or trashy or no good,</t>
        </is>
      </c>
      <c r="D1106">
        <f>HYPERLINK("https://www.youtube.com/watch?v=hiIcwt88o94&amp;t=821s", "Go to time")</f>
        <v/>
      </c>
    </row>
    <row r="1107">
      <c r="A1107">
        <f>HYPERLINK("https://www.youtube.com/watch?v=hiIcwt88o94", "Video")</f>
        <v/>
      </c>
      <c r="B1107" t="inlineStr">
        <is>
          <t>15:27</t>
        </is>
      </c>
      <c r="C1107" t="inlineStr">
        <is>
          <t>is a non-native invasive weed
that he should throw away as trash.</t>
        </is>
      </c>
      <c r="D1107">
        <f>HYPERLINK("https://www.youtube.com/watch?v=hiIcwt88o94&amp;t=927s", "Go to time")</f>
        <v/>
      </c>
    </row>
    <row r="1108">
      <c r="A1108">
        <f>HYPERLINK("https://www.youtube.com/watch?v=bIw5ZLITSfo", "Video")</f>
        <v/>
      </c>
      <c r="B1108" t="inlineStr">
        <is>
          <t>15:55</t>
        </is>
      </c>
      <c r="C1108" t="inlineStr">
        <is>
          <t>I’m feeding my children.
I took out the trash.</t>
        </is>
      </c>
      <c r="D1108">
        <f>HYPERLINK("https://www.youtube.com/watch?v=bIw5ZLITSfo&amp;t=955s", "Go to time")</f>
        <v/>
      </c>
    </row>
    <row r="1109">
      <c r="A1109">
        <f>HYPERLINK("https://www.youtube.com/watch?v=TS6lFDVR-3g", "Video")</f>
        <v/>
      </c>
      <c r="B1109" t="inlineStr">
        <is>
          <t>8:14</t>
        </is>
      </c>
      <c r="C1109" t="inlineStr">
        <is>
          <t>because car crash rates go down --</t>
        </is>
      </c>
      <c r="D1109">
        <f>HYPERLINK("https://www.youtube.com/watch?v=TS6lFDVR-3g&amp;t=494s", "Go to time")</f>
        <v/>
      </c>
    </row>
    <row r="1110">
      <c r="A1110">
        <f>HYPERLINK("https://www.youtube.com/watch?v=lJUrQKY_A5g", "Video")</f>
        <v/>
      </c>
      <c r="B1110" t="inlineStr">
        <is>
          <t>8:09</t>
        </is>
      </c>
      <c r="C1110" t="inlineStr">
        <is>
          <t>If you are a guest, and you trash a house,
the other hosts will know about it</t>
        </is>
      </c>
      <c r="D1110">
        <f>HYPERLINK("https://www.youtube.com/watch?v=lJUrQKY_A5g&amp;t=489s", "Go to time")</f>
        <v/>
      </c>
    </row>
    <row r="1111">
      <c r="A1111">
        <f>HYPERLINK("https://www.youtube.com/watch?v=wMMmvb2OlIQ", "Video")</f>
        <v/>
      </c>
      <c r="B1111" t="inlineStr">
        <is>
          <t>8:35</t>
        </is>
      </c>
      <c r="C1111" t="inlineStr">
        <is>
          <t>in car crashes equal to a boeing 737</t>
        </is>
      </c>
      <c r="D1111">
        <f>HYPERLINK("https://www.youtube.com/watch?v=wMMmvb2OlIQ&amp;t=515s", "Go to time")</f>
        <v/>
      </c>
    </row>
    <row r="1112">
      <c r="A1112">
        <f>HYPERLINK("https://www.youtube.com/watch?v=30a4OlkenNU", "Video")</f>
        <v/>
      </c>
      <c r="B1112" t="inlineStr">
        <is>
          <t>5:48</t>
        </is>
      </c>
      <c r="C1112" t="inlineStr">
        <is>
          <t>crashing through our metropolis cities</t>
        </is>
      </c>
      <c r="D1112">
        <f>HYPERLINK("https://www.youtube.com/watch?v=30a4OlkenNU&amp;t=348s", "Go to time")</f>
        <v/>
      </c>
    </row>
    <row r="1113">
      <c r="A1113">
        <f>HYPERLINK("https://www.youtube.com/watch?v=WyprXhvGVYk", "Video")</f>
        <v/>
      </c>
      <c r="B1113" t="inlineStr">
        <is>
          <t>8:56</t>
        </is>
      </c>
      <c r="C1113" t="inlineStr">
        <is>
          <t>"There's only a one-in-a-thousand
chance of crashing. Don't worry."</t>
        </is>
      </c>
      <c r="D1113">
        <f>HYPERLINK("https://www.youtube.com/watch?v=WyprXhvGVYk&amp;t=536s", "Go to time")</f>
        <v/>
      </c>
    </row>
    <row r="1114">
      <c r="A1114">
        <f>HYPERLINK("https://www.youtube.com/watch?v=Pl8OlkkwRpc", "Video")</f>
        <v/>
      </c>
      <c r="B1114" t="inlineStr">
        <is>
          <t>3:50</t>
        </is>
      </c>
      <c r="C1114" t="inlineStr">
        <is>
          <t>Well, in 2008, the financial
industry crashed</t>
        </is>
      </c>
      <c r="D1114">
        <f>HYPERLINK("https://www.youtube.com/watch?v=Pl8OlkkwRpc&amp;t=230s", "Go to time")</f>
        <v/>
      </c>
    </row>
    <row r="1115">
      <c r="A1115">
        <f>HYPERLINK("https://www.youtube.com/watch?v=8DDgHq9ewOo", "Video")</f>
        <v/>
      </c>
      <c r="B1115" t="inlineStr">
        <is>
          <t>1:35</t>
        </is>
      </c>
      <c r="C1115" t="inlineStr">
        <is>
          <t>Several years back, there was a rash
of 10 mass school attacks in China</t>
        </is>
      </c>
      <c r="D1115">
        <f>HYPERLINK("https://www.youtube.com/watch?v=8DDgHq9ewOo&amp;t=95s", "Go to time")</f>
        <v/>
      </c>
    </row>
    <row r="1116">
      <c r="A1116">
        <f>HYPERLINK("https://www.youtube.com/watch?v=SNHUu7YkNjA", "Video")</f>
        <v/>
      </c>
      <c r="B1116" t="inlineStr">
        <is>
          <t>56:41</t>
        </is>
      </c>
      <c r="C1116" t="inlineStr">
        <is>
          <t>practices that that basically crash</t>
        </is>
      </c>
      <c r="D1116">
        <f>HYPERLINK("https://www.youtube.com/watch?v=SNHUu7YkNjA&amp;t=3401s", "Go to time")</f>
        <v/>
      </c>
    </row>
    <row r="1117">
      <c r="A1117">
        <f>HYPERLINK("https://www.youtube.com/watch?v=8IGZ_M0OOmA", "Video")</f>
        <v/>
      </c>
      <c r="B1117" t="inlineStr">
        <is>
          <t>9:51</t>
        </is>
      </c>
      <c r="C1117" t="inlineStr">
        <is>
          <t>Rashad Robinson is the president
of Color Of Change,</t>
        </is>
      </c>
      <c r="D1117">
        <f>HYPERLINK("https://www.youtube.com/watch?v=8IGZ_M0OOmA&amp;t=591s", "Go to time")</f>
        <v/>
      </c>
    </row>
    <row r="1118">
      <c r="A1118">
        <f>HYPERLINK("https://www.youtube.com/watch?v=8IGZ_M0OOmA", "Video")</f>
        <v/>
      </c>
      <c r="B1118" t="inlineStr">
        <is>
          <t>10:06</t>
        </is>
      </c>
      <c r="C1118" t="inlineStr">
        <is>
          <t>Thank you so much
for being with us, Rashad, welcome.</t>
        </is>
      </c>
      <c r="D1118">
        <f>HYPERLINK("https://www.youtube.com/watch?v=8IGZ_M0OOmA&amp;t=606s", "Go to time")</f>
        <v/>
      </c>
    </row>
    <row r="1119">
      <c r="A1119">
        <f>HYPERLINK("https://www.youtube.com/watch?v=8IGZ_M0OOmA", "Video")</f>
        <v/>
      </c>
      <c r="B1119" t="inlineStr">
        <is>
          <t>10:11</t>
        </is>
      </c>
      <c r="C1119" t="inlineStr">
        <is>
          <t>Rashad Robinson: Thank you.
And thank you for having me.</t>
        </is>
      </c>
      <c r="D1119">
        <f>HYPERLINK("https://www.youtube.com/watch?v=8IGZ_M0OOmA&amp;t=611s", "Go to time")</f>
        <v/>
      </c>
    </row>
    <row r="1120">
      <c r="A1120">
        <f>HYPERLINK("https://www.youtube.com/watch?v=8IGZ_M0OOmA", "Video")</f>
        <v/>
      </c>
      <c r="B1120" t="inlineStr">
        <is>
          <t>18:30</t>
        </is>
      </c>
      <c r="C1120" t="inlineStr">
        <is>
          <t>CA: Thank you, Rashad.</t>
        </is>
      </c>
      <c r="D1120">
        <f>HYPERLINK("https://www.youtube.com/watch?v=8IGZ_M0OOmA&amp;t=1110s", "Go to time")</f>
        <v/>
      </c>
    </row>
    <row r="1121">
      <c r="A1121">
        <f>HYPERLINK("https://www.youtube.com/watch?v=8IGZ_M0OOmA", "Video")</f>
        <v/>
      </c>
      <c r="B1121" t="inlineStr">
        <is>
          <t>28:07</t>
        </is>
      </c>
      <c r="C1121" t="inlineStr">
        <is>
          <t>by hearing the voices of Rashad,
and Phil and Dr. King.</t>
        </is>
      </c>
      <c r="D1121">
        <f>HYPERLINK("https://www.youtube.com/watch?v=8IGZ_M0OOmA&amp;t=1687s", "Go to time")</f>
        <v/>
      </c>
    </row>
    <row r="1122">
      <c r="A1122">
        <f>HYPERLINK("https://www.youtube.com/watch?v=8IGZ_M0OOmA", "Video")</f>
        <v/>
      </c>
      <c r="B1122" t="inlineStr">
        <is>
          <t>29:35</t>
        </is>
      </c>
      <c r="C1122" t="inlineStr">
        <is>
          <t>like Phil and Rashad and Dr. King told us,</t>
        </is>
      </c>
      <c r="D1122">
        <f>HYPERLINK("https://www.youtube.com/watch?v=8IGZ_M0OOmA&amp;t=1775s", "Go to time")</f>
        <v/>
      </c>
    </row>
    <row r="1123">
      <c r="A1123">
        <f>HYPERLINK("https://www.youtube.com/watch?v=8IGZ_M0OOmA", "Video")</f>
        <v/>
      </c>
      <c r="B1123" t="inlineStr">
        <is>
          <t>34:32</t>
        </is>
      </c>
      <c r="C1123" t="inlineStr">
        <is>
          <t>and the words of Rashad
and Patrisse Cullors</t>
        </is>
      </c>
      <c r="D1123">
        <f>HYPERLINK("https://www.youtube.com/watch?v=8IGZ_M0OOmA&amp;t=2072s", "Go to time")</f>
        <v/>
      </c>
    </row>
    <row r="1124">
      <c r="A1124">
        <f>HYPERLINK("https://www.youtube.com/watch?v=8IGZ_M0OOmA", "Video")</f>
        <v/>
      </c>
      <c r="B1124" t="inlineStr">
        <is>
          <t>35:35</t>
        </is>
      </c>
      <c r="C1124" t="inlineStr">
        <is>
          <t>I thank Dr. King,
I thank Rashad, I thank Phil.</t>
        </is>
      </c>
      <c r="D1124">
        <f>HYPERLINK("https://www.youtube.com/watch?v=8IGZ_M0OOmA&amp;t=2135s", "Go to time")</f>
        <v/>
      </c>
    </row>
    <row r="1125">
      <c r="A1125">
        <f>HYPERLINK("https://www.youtube.com/watch?v=8IGZ_M0OOmA", "Video")</f>
        <v/>
      </c>
      <c r="B1125" t="inlineStr">
        <is>
          <t>40:07</t>
        </is>
      </c>
      <c r="C1125" t="inlineStr">
        <is>
          <t>AR: Rashad, I want to hear you.</t>
        </is>
      </c>
      <c r="D1125">
        <f>HYPERLINK("https://www.youtube.com/watch?v=8IGZ_M0OOmA&amp;t=2407s", "Go to time")</f>
        <v/>
      </c>
    </row>
    <row r="1126">
      <c r="A1126">
        <f>HYPERLINK("https://www.youtube.com/watch?v=8IGZ_M0OOmA", "Video")</f>
        <v/>
      </c>
      <c r="B1126" t="inlineStr">
        <is>
          <t>50:25</t>
        </is>
      </c>
      <c r="C1126" t="inlineStr">
        <is>
          <t>Rashad, I think this might be something</t>
        </is>
      </c>
      <c r="D1126">
        <f>HYPERLINK("https://www.youtube.com/watch?v=8IGZ_M0OOmA&amp;t=3025s", "Go to time")</f>
        <v/>
      </c>
    </row>
    <row r="1127">
      <c r="A1127">
        <f>HYPERLINK("https://www.youtube.com/watch?v=8IGZ_M0OOmA", "Video")</f>
        <v/>
      </c>
      <c r="B1127" t="inlineStr">
        <is>
          <t>50:42</t>
        </is>
      </c>
      <c r="C1127" t="inlineStr">
        <is>
          <t>CA: Can you read the question
on the screen, Rashad?</t>
        </is>
      </c>
      <c r="D1127">
        <f>HYPERLINK("https://www.youtube.com/watch?v=8IGZ_M0OOmA&amp;t=3042s", "Go to time")</f>
        <v/>
      </c>
    </row>
    <row r="1128">
      <c r="A1128">
        <f>HYPERLINK("https://www.youtube.com/watch?v=8IGZ_M0OOmA", "Video")</f>
        <v/>
      </c>
      <c r="B1128" t="inlineStr">
        <is>
          <t>57:09</t>
        </is>
      </c>
      <c r="C1128" t="inlineStr">
        <is>
          <t>CA: Rashad, I want to respect the fact
that you've got a hard stop at one.</t>
        </is>
      </c>
      <c r="D1128">
        <f>HYPERLINK("https://www.youtube.com/watch?v=8IGZ_M0OOmA&amp;t=3429s", "Go to time")</f>
        <v/>
      </c>
    </row>
    <row r="1129">
      <c r="A1129">
        <f>HYPERLINK("https://www.youtube.com/watch?v=8IGZ_M0OOmA", "Video")</f>
        <v/>
      </c>
      <c r="B1129" t="inlineStr">
        <is>
          <t>57:30</t>
        </is>
      </c>
      <c r="C1129" t="inlineStr">
        <is>
          <t>Rashad, any closing words?</t>
        </is>
      </c>
      <c r="D1129">
        <f>HYPERLINK("https://www.youtube.com/watch?v=8IGZ_M0OOmA&amp;t=3450s", "Go to time")</f>
        <v/>
      </c>
    </row>
    <row r="1130">
      <c r="A1130">
        <f>HYPERLINK("https://www.youtube.com/watch?v=8IGZ_M0OOmA", "Video")</f>
        <v/>
      </c>
      <c r="B1130" t="inlineStr">
        <is>
          <t>58:41</t>
        </is>
      </c>
      <c r="C1130" t="inlineStr">
        <is>
          <t>CA: Thanks so much, Rashad.</t>
        </is>
      </c>
      <c r="D1130">
        <f>HYPERLINK("https://www.youtube.com/watch?v=8IGZ_M0OOmA&amp;t=3521s", "Go to time")</f>
        <v/>
      </c>
    </row>
    <row r="1131">
      <c r="A1131">
        <f>HYPERLINK("https://www.youtube.com/watch?v=wmE8dQcZgB4", "Video")</f>
        <v/>
      </c>
      <c r="B1131" t="inlineStr">
        <is>
          <t>1:13</t>
        </is>
      </c>
      <c r="C1131" t="inlineStr">
        <is>
          <t>my entire mathematical world
came crashing down on me.</t>
        </is>
      </c>
      <c r="D1131">
        <f>HYPERLINK("https://www.youtube.com/watch?v=wmE8dQcZgB4&amp;t=73s", "Go to time")</f>
        <v/>
      </c>
    </row>
    <row r="1132">
      <c r="A1132">
        <f>HYPERLINK("https://www.youtube.com/watch?v=HWj54Wt7uY4", "Video")</f>
        <v/>
      </c>
      <c r="B1132" t="inlineStr">
        <is>
          <t>3:51</t>
        </is>
      </c>
      <c r="C1132" t="inlineStr">
        <is>
          <t>The other part ends up in the trash,</t>
        </is>
      </c>
      <c r="D1132">
        <f>HYPERLINK("https://www.youtube.com/watch?v=HWj54Wt7uY4&amp;t=231s", "Go to time")</f>
        <v/>
      </c>
    </row>
    <row r="1133">
      <c r="A1133">
        <f>HYPERLINK("https://www.youtube.com/watch?v=HWj54Wt7uY4", "Video")</f>
        <v/>
      </c>
      <c r="B1133" t="inlineStr">
        <is>
          <t>4:27</t>
        </is>
      </c>
      <c r="C1133" t="inlineStr">
        <is>
          <t>such as covering
the daily trash with liners,</t>
        </is>
      </c>
      <c r="D1133">
        <f>HYPERLINK("https://www.youtube.com/watch?v=HWj54Wt7uY4&amp;t=267s", "Go to time")</f>
        <v/>
      </c>
    </row>
    <row r="1134">
      <c r="A1134">
        <f>HYPERLINK("https://www.youtube.com/watch?v=HWj54Wt7uY4", "Video")</f>
        <v/>
      </c>
      <c r="B1134" t="inlineStr">
        <is>
          <t>8:53</t>
        </is>
      </c>
      <c r="C1134" t="inlineStr">
        <is>
          <t>come from our food, our trash
and our neighborhoods.</t>
        </is>
      </c>
      <c r="D1134">
        <f>HYPERLINK("https://www.youtube.com/watch?v=HWj54Wt7uY4&amp;t=533s", "Go to time")</f>
        <v/>
      </c>
    </row>
    <row r="1135">
      <c r="A1135">
        <f>HYPERLINK("https://www.youtube.com/watch?v=6cL5Nud8d7w", "Video")</f>
        <v/>
      </c>
      <c r="B1135" t="inlineStr">
        <is>
          <t>4:31</t>
        </is>
      </c>
      <c r="C1135" t="inlineStr">
        <is>
          <t>and of course we have
the crash statistics to prove it.</t>
        </is>
      </c>
      <c r="D1135">
        <f>HYPERLINK("https://www.youtube.com/watch?v=6cL5Nud8d7w&amp;t=271s", "Go to time")</f>
        <v/>
      </c>
    </row>
    <row r="1136">
      <c r="A1136">
        <f>HYPERLINK("https://www.youtube.com/watch?v=6cL5Nud8d7w", "Video")</f>
        <v/>
      </c>
      <c r="B1136" t="inlineStr">
        <is>
          <t>8:27</t>
        </is>
      </c>
      <c r="C1136" t="inlineStr">
        <is>
          <t>These are the crash statistics.</t>
        </is>
      </c>
      <c r="D1136">
        <f>HYPERLINK("https://www.youtube.com/watch?v=6cL5Nud8d7w&amp;t=507s", "Go to time")</f>
        <v/>
      </c>
    </row>
    <row r="1137">
      <c r="A1137">
        <f>HYPERLINK("https://www.youtube.com/watch?v=MIA_1xQc7x8", "Video")</f>
        <v/>
      </c>
      <c r="B1137" t="inlineStr">
        <is>
          <t>1:44</t>
        </is>
      </c>
      <c r="C1137" t="inlineStr">
        <is>
          <t>The global mood on climate change
was in the trash can.</t>
        </is>
      </c>
      <c r="D1137">
        <f>HYPERLINK("https://www.youtube.com/watch?v=MIA_1xQc7x8&amp;t=104s", "Go to time")</f>
        <v/>
      </c>
    </row>
    <row r="1138">
      <c r="A1138">
        <f>HYPERLINK("https://www.youtube.com/watch?v=PveqmDnqZw4", "Video")</f>
        <v/>
      </c>
      <c r="B1138" t="inlineStr">
        <is>
          <t>10:34</t>
        </is>
      </c>
      <c r="C1138" t="inlineStr">
        <is>
          <t>when we create a crash mob for a</t>
        </is>
      </c>
      <c r="D1138">
        <f>HYPERLINK("https://www.youtube.com/watch?v=PveqmDnqZw4&amp;t=634s", "Go to time")</f>
        <v/>
      </c>
    </row>
    <row r="1139">
      <c r="A1139">
        <f>HYPERLINK("https://www.youtube.com/watch?v=c0bsKc4tiuY", "Video")</f>
        <v/>
      </c>
      <c r="B1139" t="inlineStr">
        <is>
          <t>3:31</t>
        </is>
      </c>
      <c r="C1139" t="inlineStr">
        <is>
          <t>(Drone crashes)</t>
        </is>
      </c>
      <c r="D1139">
        <f>HYPERLINK("https://www.youtube.com/watch?v=c0bsKc4tiuY&amp;t=211s", "Go to time")</f>
        <v/>
      </c>
    </row>
    <row r="1140">
      <c r="A1140">
        <f>HYPERLINK("https://www.youtube.com/watch?v=n0J1zCHURsQ", "Video")</f>
        <v/>
      </c>
      <c r="B1140" t="inlineStr">
        <is>
          <t>7:10</t>
        </is>
      </c>
      <c r="C1140" t="inlineStr">
        <is>
          <t>like cargo trucks carrying
a growing heap of nasty trash</t>
        </is>
      </c>
      <c r="D1140">
        <f>HYPERLINK("https://www.youtube.com/watch?v=n0J1zCHURsQ&amp;t=430s", "Go to time")</f>
        <v/>
      </c>
    </row>
    <row r="1141">
      <c r="A1141">
        <f>HYPERLINK("https://www.youtube.com/watch?v=n0J1zCHURsQ", "Video")</f>
        <v/>
      </c>
      <c r="B1141" t="inlineStr">
        <is>
          <t>7:57</t>
        </is>
      </c>
      <c r="C1141" t="inlineStr">
        <is>
          <t>the ones full of nasty trash,</t>
        </is>
      </c>
      <c r="D1141">
        <f>HYPERLINK("https://www.youtube.com/watch?v=n0J1zCHURsQ&amp;t=477s", "Go to time")</f>
        <v/>
      </c>
    </row>
    <row r="1142">
      <c r="A1142">
        <f>HYPERLINK("https://www.youtube.com/watch?v=n0J1zCHURsQ", "Video")</f>
        <v/>
      </c>
      <c r="B1142" t="inlineStr">
        <is>
          <t>8:01</t>
        </is>
      </c>
      <c r="C1142" t="inlineStr">
        <is>
          <t>the cell's trash disposal
and recycling facility,</t>
        </is>
      </c>
      <c r="D1142">
        <f>HYPERLINK("https://www.youtube.com/watch?v=n0J1zCHURsQ&amp;t=481s", "Go to time")</f>
        <v/>
      </c>
    </row>
    <row r="1143">
      <c r="A1143">
        <f>HYPERLINK("https://www.youtube.com/watch?v=kADwVHIP8zs", "Video")</f>
        <v/>
      </c>
      <c r="B1143" t="inlineStr">
        <is>
          <t>6:01</t>
        </is>
      </c>
      <c r="C1143" t="inlineStr">
        <is>
          <t>They've removed tons of trash
and contaminated soil.</t>
        </is>
      </c>
      <c r="D1143">
        <f>HYPERLINK("https://www.youtube.com/watch?v=kADwVHIP8zs&amp;t=361s", "Go to time")</f>
        <v/>
      </c>
    </row>
    <row r="1144">
      <c r="A1144">
        <f>HYPERLINK("https://www.youtube.com/watch?v=yeVU2Ff4ffc", "Video")</f>
        <v/>
      </c>
      <c r="B1144" t="inlineStr">
        <is>
          <t>0:09</t>
        </is>
      </c>
      <c r="C1144" t="inlineStr">
        <is>
          <t>a wonderland of other people's trash</t>
        </is>
      </c>
      <c r="D1144">
        <f>HYPERLINK("https://www.youtube.com/watch?v=yeVU2Ff4ffc&amp;t=9s", "Go to time")</f>
        <v/>
      </c>
    </row>
    <row r="1145">
      <c r="A1145">
        <f>HYPERLINK("https://www.youtube.com/watch?v=yeVU2Ff4ffc", "Video")</f>
        <v/>
      </c>
      <c r="B1145" t="inlineStr">
        <is>
          <t>6:05</t>
        </is>
      </c>
      <c r="C1145" t="inlineStr">
        <is>
          <t>rather than throw them in the trash bin?</t>
        </is>
      </c>
      <c r="D1145">
        <f>HYPERLINK("https://www.youtube.com/watch?v=yeVU2Ff4ffc&amp;t=365s", "Go to time")</f>
        <v/>
      </c>
    </row>
    <row r="1146">
      <c r="A1146">
        <f>HYPERLINK("https://www.youtube.com/watch?v=c8WMM_PUOj0", "Video")</f>
        <v/>
      </c>
      <c r="B1146" t="inlineStr">
        <is>
          <t>11:34</t>
        </is>
      </c>
      <c r="C1146" t="inlineStr">
        <is>
          <t>not only from not crashing,</t>
        </is>
      </c>
      <c r="D1146">
        <f>HYPERLINK("https://www.youtube.com/watch?v=c8WMM_PUOj0&amp;t=694s", "Go to time")</f>
        <v/>
      </c>
    </row>
    <row r="1147">
      <c r="A1147">
        <f>HYPERLINK("https://www.youtube.com/watch?v=5knT5m2Kmrc", "Video")</f>
        <v/>
      </c>
      <c r="B1147" t="inlineStr">
        <is>
          <t>16:11</t>
        </is>
      </c>
      <c r="C1147" t="inlineStr">
        <is>
          <t>We clean up trash from streets.</t>
        </is>
      </c>
      <c r="D1147">
        <f>HYPERLINK("https://www.youtube.com/watch?v=5knT5m2Kmrc&amp;t=971s", "Go to time")</f>
        <v/>
      </c>
    </row>
    <row r="1148">
      <c r="A1148">
        <f>HYPERLINK("https://www.youtube.com/watch?v=5knT5m2Kmrc", "Video")</f>
        <v/>
      </c>
      <c r="B1148" t="inlineStr">
        <is>
          <t>16:20</t>
        </is>
      </c>
      <c r="C1148" t="inlineStr">
        <is>
          <t>Because what's the connection
between the trash on the streets,</t>
        </is>
      </c>
      <c r="D1148">
        <f>HYPERLINK("https://www.youtube.com/watch?v=5knT5m2Kmrc&amp;t=980s", "Go to time")</f>
        <v/>
      </c>
    </row>
    <row r="1149">
      <c r="A1149">
        <f>HYPERLINK("https://www.youtube.com/watch?v=qYvXk_bqlBk", "Video")</f>
        <v/>
      </c>
      <c r="B1149" t="inlineStr">
        <is>
          <t>9:55</t>
        </is>
      </c>
      <c r="C1149" t="inlineStr">
        <is>
          <t>And Michael almost brought
the project to a crashing halt.</t>
        </is>
      </c>
      <c r="D1149">
        <f>HYPERLINK("https://www.youtube.com/watch?v=qYvXk_bqlBk&amp;t=595s", "Go to time")</f>
        <v/>
      </c>
    </row>
    <row r="1150">
      <c r="A1150">
        <f>HYPERLINK("https://www.youtube.com/watch?v=zIwLWfaAg-8", "Video")</f>
        <v/>
      </c>
      <c r="B1150" t="inlineStr">
        <is>
          <t>4:08</t>
        </is>
      </c>
      <c r="C1150" t="inlineStr">
        <is>
          <t>to allow for crashes
and emergency vehicles</t>
        </is>
      </c>
      <c r="D1150">
        <f>HYPERLINK("https://www.youtube.com/watch?v=zIwLWfaAg-8&amp;t=248s", "Go to time")</f>
        <v/>
      </c>
    </row>
    <row r="1151">
      <c r="A1151">
        <f>HYPERLINK("https://www.youtube.com/watch?v=zIwLWfaAg-8", "Video")</f>
        <v/>
      </c>
      <c r="B1151" t="inlineStr">
        <is>
          <t>17:16</t>
        </is>
      </c>
      <c r="C1151" t="inlineStr">
        <is>
          <t>because, like, if a car crashes
one in a thousand times,</t>
        </is>
      </c>
      <c r="D1151">
        <f>HYPERLINK("https://www.youtube.com/watch?v=zIwLWfaAg-8&amp;t=1036s", "Go to time")</f>
        <v/>
      </c>
    </row>
    <row r="1152">
      <c r="A1152">
        <f>HYPERLINK("https://www.youtube.com/watch?v=zIwLWfaAg-8", "Video")</f>
        <v/>
      </c>
      <c r="B1152" t="inlineStr">
        <is>
          <t>17:40</t>
        </is>
      </c>
      <c r="C1152" t="inlineStr">
        <is>
          <t>the car is unlikely to crash</t>
        </is>
      </c>
      <c r="D1152">
        <f>HYPERLINK("https://www.youtube.com/watch?v=zIwLWfaAg-8&amp;t=1060s", "Go to time")</f>
        <v/>
      </c>
    </row>
    <row r="1153">
      <c r="A1153">
        <f>HYPERLINK("https://www.youtube.com/watch?v=zIwLWfaAg-8", "Video")</f>
        <v/>
      </c>
      <c r="B1153" t="inlineStr">
        <is>
          <t>17:50</t>
        </is>
      </c>
      <c r="C1153" t="inlineStr">
        <is>
          <t>I would still most likely
never experience a crash,</t>
        </is>
      </c>
      <c r="D1153">
        <f>HYPERLINK("https://www.youtube.com/watch?v=zIwLWfaAg-8&amp;t=1070s", "Go to time")</f>
        <v/>
      </c>
    </row>
    <row r="1154">
      <c r="A1154">
        <f>HYPERLINK("https://www.youtube.com/watch?v=zIwLWfaAg-8", "Video")</f>
        <v/>
      </c>
      <c r="B1154" t="inlineStr">
        <is>
          <t>18:05</t>
        </is>
      </c>
      <c r="C1154" t="inlineStr">
        <is>
          <t>EM: Well, I think that the autonomy system
is likely to at least mitigate the crash,</t>
        </is>
      </c>
      <c r="D1154">
        <f>HYPERLINK("https://www.youtube.com/watch?v=zIwLWfaAg-8&amp;t=1085s", "Go to time")</f>
        <v/>
      </c>
    </row>
    <row r="1155">
      <c r="A1155">
        <f>HYPERLINK("https://www.youtube.com/watch?v=UtDllX_MTbw", "Video")</f>
        <v/>
      </c>
      <c r="B1155" t="inlineStr">
        <is>
          <t>8:30</t>
        </is>
      </c>
      <c r="C1155" t="inlineStr">
        <is>
          <t>the quantum computer will crash.</t>
        </is>
      </c>
      <c r="D1155">
        <f>HYPERLINK("https://www.youtube.com/watch?v=UtDllX_MTbw&amp;t=510s", "Go to time")</f>
        <v/>
      </c>
    </row>
    <row r="1156">
      <c r="A1156">
        <f>HYPERLINK("https://www.youtube.com/watch?v=klXVQsbhFsE", "Video")</f>
        <v/>
      </c>
      <c r="B1156" t="inlineStr">
        <is>
          <t>13:44</t>
        </is>
      </c>
      <c r="C1156" t="inlineStr">
        <is>
          <t>my son was the same
exact age as Donte and Rashon</t>
        </is>
      </c>
      <c r="D1156">
        <f>HYPERLINK("https://www.youtube.com/watch?v=klXVQsbhFsE&amp;t=824s", "Go to time")</f>
        <v/>
      </c>
    </row>
    <row r="1157">
      <c r="A1157">
        <f>HYPERLINK("https://www.youtube.com/watch?v=NWQ8y3TksrQ", "Video")</f>
        <v/>
      </c>
      <c r="B1157" t="inlineStr">
        <is>
          <t>1:05</t>
        </is>
      </c>
      <c r="C1157" t="inlineStr">
        <is>
          <t>It helps us keep things out of the trash.</t>
        </is>
      </c>
      <c r="D1157">
        <f>HYPERLINK("https://www.youtube.com/watch?v=NWQ8y3TksrQ&amp;t=65s", "Go to time")</f>
        <v/>
      </c>
    </row>
    <row r="1158">
      <c r="A1158">
        <f>HYPERLINK("https://www.youtube.com/watch?v=oCgewIIKbSA", "Video")</f>
        <v/>
      </c>
      <c r="B1158" t="inlineStr">
        <is>
          <t>33:59</t>
        </is>
      </c>
      <c r="C1158" t="inlineStr">
        <is>
          <t>and fair degrash who act in the interest</t>
        </is>
      </c>
      <c r="D1158">
        <f>HYPERLINK("https://www.youtube.com/watch?v=oCgewIIKbSA&amp;t=2039s", "Go to time")</f>
        <v/>
      </c>
    </row>
    <row r="1159">
      <c r="A1159">
        <f>HYPERLINK("https://www.youtube.com/watch?v=iEy-xTbcr2A", "Video")</f>
        <v/>
      </c>
      <c r="B1159" t="inlineStr">
        <is>
          <t>11:47</t>
        </is>
      </c>
      <c r="C1159" t="inlineStr">
        <is>
          <t>but for me, the US Marine Corps
was a four-year crash course</t>
        </is>
      </c>
      <c r="D1159">
        <f>HYPERLINK("https://www.youtube.com/watch?v=iEy-xTbcr2A&amp;t=707s", "Go to time")</f>
        <v/>
      </c>
    </row>
    <row r="1160">
      <c r="A1160">
        <f>HYPERLINK("https://www.youtube.com/watch?v=atQtlbO6D2Y", "Video")</f>
        <v/>
      </c>
      <c r="B1160" t="inlineStr">
        <is>
          <t>1:58</t>
        </is>
      </c>
      <c r="C1160" t="inlineStr">
        <is>
          <t>Take the trash out
be disciplined and recycle</t>
        </is>
      </c>
      <c r="D1160">
        <f>HYPERLINK("https://www.youtube.com/watch?v=atQtlbO6D2Y&amp;t=118s", "Go to time")</f>
        <v/>
      </c>
    </row>
    <row r="1161">
      <c r="A1161">
        <f>HYPERLINK("https://www.youtube.com/watch?v=JH_Pa1hOEVc", "Video")</f>
        <v/>
      </c>
      <c r="B1161" t="inlineStr">
        <is>
          <t>0:35</t>
        </is>
      </c>
      <c r="C1161" t="inlineStr">
        <is>
          <t>And when these folks
come crashing onto the beach,</t>
        </is>
      </c>
      <c r="D1161">
        <f>HYPERLINK("https://www.youtube.com/watch?v=JH_Pa1hOEVc&amp;t=35s", "Go to time")</f>
        <v/>
      </c>
    </row>
    <row r="1162">
      <c r="A1162">
        <f>HYPERLINK("https://www.youtube.com/watch?v=Vl6VhCAeEfQ", "Video")</f>
        <v/>
      </c>
      <c r="B1162" t="inlineStr">
        <is>
          <t>1:44</t>
        </is>
      </c>
      <c r="C1162" t="inlineStr">
        <is>
          <t>we will crash through two degrees
Celsius within 20 years</t>
        </is>
      </c>
      <c r="D1162">
        <f>HYPERLINK("https://www.youtube.com/watch?v=Vl6VhCAeEfQ&amp;t=104s", "Go to time")</f>
        <v/>
      </c>
    </row>
    <row r="1163">
      <c r="A1163">
        <f>HYPERLINK("https://www.youtube.com/watch?v=PUW89NpDYJw", "Video")</f>
        <v/>
      </c>
      <c r="B1163" t="inlineStr">
        <is>
          <t>5:45</t>
        </is>
      </c>
      <c r="C1163" t="inlineStr">
        <is>
          <t>bold, brash, braggadocios.</t>
        </is>
      </c>
      <c r="D1163">
        <f>HYPERLINK("https://www.youtube.com/watch?v=PUW89NpDYJw&amp;t=345s", "Go to time")</f>
        <v/>
      </c>
    </row>
    <row r="1164">
      <c r="A1164">
        <f>HYPERLINK("https://www.youtube.com/watch?v=coHWLitlm-U", "Video")</f>
        <v/>
      </c>
      <c r="B1164" t="inlineStr">
        <is>
          <t>10:55</t>
        </is>
      </c>
      <c r="C1164" t="inlineStr">
        <is>
          <t>We're put off by big
and brash giant posters</t>
        </is>
      </c>
      <c r="D1164">
        <f>HYPERLINK("https://www.youtube.com/watch?v=coHWLitlm-U&amp;t=655s", "Go to time")</f>
        <v/>
      </c>
    </row>
    <row r="1165">
      <c r="A1165">
        <f>HYPERLINK("https://www.youtube.com/watch?v=-k-bg0q3NNw", "Video")</f>
        <v/>
      </c>
      <c r="B1165" t="inlineStr">
        <is>
          <t>7:29</t>
        </is>
      </c>
      <c r="C1165" t="inlineStr">
        <is>
          <t>Something as simple as bending over
and picking up a piece of trash</t>
        </is>
      </c>
      <c r="D1165">
        <f>HYPERLINK("https://www.youtube.com/watch?v=-k-bg0q3NNw&amp;t=449s", "Go to time")</f>
        <v/>
      </c>
    </row>
    <row r="1166">
      <c r="A1166">
        <f>HYPERLINK("https://www.youtube.com/watch?v=pkMIsc_nhQo", "Video")</f>
        <v/>
      </c>
      <c r="B1166" t="inlineStr">
        <is>
          <t>1:42</t>
        </is>
      </c>
      <c r="C1166" t="inlineStr">
        <is>
          <t>Fever, rash, joint pain, fatigue ...</t>
        </is>
      </c>
      <c r="D1166">
        <f>HYPERLINK("https://www.youtube.com/watch?v=pkMIsc_nhQo&amp;t=102s", "Go to time")</f>
        <v/>
      </c>
    </row>
    <row r="1167">
      <c r="A1167">
        <f>HYPERLINK("https://www.youtube.com/watch?v=qWNae7vYK6s", "Video")</f>
        <v/>
      </c>
      <c r="B1167" t="inlineStr">
        <is>
          <t>4:12</t>
        </is>
      </c>
      <c r="C1167" t="inlineStr">
        <is>
          <t>and demeaned and trashed</t>
        </is>
      </c>
      <c r="D1167">
        <f>HYPERLINK("https://www.youtube.com/watch?v=qWNae7vYK6s&amp;t=252s", "Go to time")</f>
        <v/>
      </c>
    </row>
    <row r="1168">
      <c r="A1168">
        <f>HYPERLINK("https://www.youtube.com/watch?v=PgCmT0qkfQM", "Video")</f>
        <v/>
      </c>
      <c r="B1168" t="inlineStr">
        <is>
          <t>12:03</t>
        </is>
      </c>
      <c r="C1168" t="inlineStr">
        <is>
          <t>Trash the protections of refugees,
and we trash our own history.</t>
        </is>
      </c>
      <c r="D1168">
        <f>HYPERLINK("https://www.youtube.com/watch?v=PgCmT0qkfQM&amp;t=723s", "Go to time")</f>
        <v/>
      </c>
    </row>
    <row r="1169">
      <c r="A1169">
        <f>HYPERLINK("https://www.youtube.com/watch?v=4INdeZ5HYpw", "Video")</f>
        <v/>
      </c>
      <c r="B1169" t="inlineStr">
        <is>
          <t>7:05</t>
        </is>
      </c>
      <c r="C1169" t="inlineStr">
        <is>
          <t>So when these crash
into molecules of oxygen,</t>
        </is>
      </c>
      <c r="D1169">
        <f>HYPERLINK("https://www.youtube.com/watch?v=4INdeZ5HYpw&amp;t=425s", "Go to time")</f>
        <v/>
      </c>
    </row>
    <row r="1170">
      <c r="A1170">
        <f>HYPERLINK("https://www.youtube.com/watch?v=4INdeZ5HYpw", "Video")</f>
        <v/>
      </c>
      <c r="B1170" t="inlineStr">
        <is>
          <t>10:26</t>
        </is>
      </c>
      <c r="C1170" t="inlineStr">
        <is>
          <t>and inside these factories,
small molecules crash into each other</t>
        </is>
      </c>
      <c r="D1170">
        <f>HYPERLINK("https://www.youtube.com/watch?v=4INdeZ5HYpw&amp;t=626s", "Go to time")</f>
        <v/>
      </c>
    </row>
    <row r="1171">
      <c r="A1171">
        <f>HYPERLINK("https://www.youtube.com/watch?v=CbnQtb9LUY4", "Video")</f>
        <v/>
      </c>
      <c r="B1171" t="inlineStr">
        <is>
          <t>4:58</t>
        </is>
      </c>
      <c r="C1171" t="inlineStr">
        <is>
          <t>Why are we crashing our cars
in record numbers,</t>
        </is>
      </c>
      <c r="D1171">
        <f>HYPERLINK("https://www.youtube.com/watch?v=CbnQtb9LUY4&amp;t=298s", "Go to time")</f>
        <v/>
      </c>
    </row>
    <row r="1172">
      <c r="A1172">
        <f>HYPERLINK("https://www.youtube.com/watch?v=CbnQtb9LUY4", "Video")</f>
        <v/>
      </c>
      <c r="B1172" t="inlineStr">
        <is>
          <t>7:47</t>
        </is>
      </c>
      <c r="C1172" t="inlineStr">
        <is>
          <t>to engineer the crash
out of the speedy experience.</t>
        </is>
      </c>
      <c r="D1172">
        <f>HYPERLINK("https://www.youtube.com/watch?v=CbnQtb9LUY4&amp;t=467s", "Go to time")</f>
        <v/>
      </c>
    </row>
    <row r="1173">
      <c r="A1173">
        <f>HYPERLINK("https://www.youtube.com/watch?v=Irx0tC92fdE", "Video")</f>
        <v/>
      </c>
      <c r="B1173" t="inlineStr">
        <is>
          <t>0:26</t>
        </is>
      </c>
      <c r="C1173" t="inlineStr">
        <is>
          <t>Did you forget to take out the trash</t>
        </is>
      </c>
      <c r="D1173">
        <f>HYPERLINK("https://www.youtube.com/watch?v=Irx0tC92fdE&amp;t=26s", "Go to time")</f>
        <v/>
      </c>
    </row>
    <row r="1174">
      <c r="A1174">
        <f>HYPERLINK("https://www.youtube.com/watch?v=Irx0tC92fdE", "Video")</f>
        <v/>
      </c>
      <c r="B1174" t="inlineStr">
        <is>
          <t>13:40</t>
        </is>
      </c>
      <c r="C1174" t="inlineStr">
        <is>
          <t>"I went to the dump, threw the trash out,</t>
        </is>
      </c>
      <c r="D1174">
        <f>HYPERLINK("https://www.youtube.com/watch?v=Irx0tC92fdE&amp;t=820s", "Go to time")</f>
        <v/>
      </c>
    </row>
    <row r="1175">
      <c r="A1175">
        <f>HYPERLINK("https://www.youtube.com/watch?v=2alYW5xz26E", "Video")</f>
        <v/>
      </c>
      <c r="B1175" t="inlineStr">
        <is>
          <t>8:47</t>
        </is>
      </c>
      <c r="C1175" t="inlineStr">
        <is>
          <t>of people surviving on trash
foraged out of the forest,</t>
        </is>
      </c>
      <c r="D1175">
        <f>HYPERLINK("https://www.youtube.com/watch?v=2alYW5xz26E&amp;t=527s", "Go to time")</f>
        <v/>
      </c>
    </row>
    <row r="1176">
      <c r="A1176">
        <f>HYPERLINK("https://www.youtube.com/watch?v=2alYW5xz26E", "Video")</f>
        <v/>
      </c>
      <c r="B1176" t="inlineStr">
        <is>
          <t>9:06</t>
        </is>
      </c>
      <c r="C1176" t="inlineStr">
        <is>
          <t>"How did you learn
that your so-called trash is edible?</t>
        </is>
      </c>
      <c r="D1176">
        <f>HYPERLINK("https://www.youtube.com/watch?v=2alYW5xz26E&amp;t=546s", "Go to time")</f>
        <v/>
      </c>
    </row>
    <row r="1177">
      <c r="A1177">
        <f>HYPERLINK("https://www.youtube.com/watch?v=hUPrUJ4F_Ro", "Video")</f>
        <v/>
      </c>
      <c r="B1177" t="inlineStr">
        <is>
          <t>14:27</t>
        </is>
      </c>
      <c r="C1177" t="inlineStr">
        <is>
          <t>about two or three months
after the crash and she said,</t>
        </is>
      </c>
      <c r="D1177">
        <f>HYPERLINK("https://www.youtube.com/watch?v=hUPrUJ4F_Ro&amp;t=867s", "Go to time")</f>
        <v/>
      </c>
    </row>
    <row r="1178">
      <c r="A1178">
        <f>HYPERLINK("https://www.youtube.com/watch?v=fua_rUk0zk0", "Video")</f>
        <v/>
      </c>
      <c r="B1178" t="inlineStr">
        <is>
          <t>4:54</t>
        </is>
      </c>
      <c r="C1178" t="inlineStr">
        <is>
          <t>are using it to trash the planet
for their own benefit.</t>
        </is>
      </c>
      <c r="D1178">
        <f>HYPERLINK("https://www.youtube.com/watch?v=fua_rUk0zk0&amp;t=294s", "Go to time")</f>
        <v/>
      </c>
    </row>
    <row r="1179">
      <c r="A1179">
        <f>HYPERLINK("https://www.youtube.com/watch?v=fua_rUk0zk0", "Video")</f>
        <v/>
      </c>
      <c r="B1179" t="inlineStr">
        <is>
          <t>5:17</t>
        </is>
      </c>
      <c r="C1179" t="inlineStr">
        <is>
          <t>and changing the way that trash is handled</t>
        </is>
      </c>
      <c r="D1179">
        <f>HYPERLINK("https://www.youtube.com/watch?v=fua_rUk0zk0&amp;t=317s", "Go to time")</f>
        <v/>
      </c>
    </row>
    <row r="1180">
      <c r="A1180">
        <f>HYPERLINK("https://www.youtube.com/watch?v=cTnPqgL8ZPs", "Video")</f>
        <v/>
      </c>
      <c r="B1180" t="inlineStr">
        <is>
          <t>0:17</t>
        </is>
      </c>
      <c r="C1180" t="inlineStr">
        <is>
          <t>This wave of fear crashed over me,
and my heart started to pound.</t>
        </is>
      </c>
      <c r="D1180">
        <f>HYPERLINK("https://www.youtube.com/watch?v=cTnPqgL8ZPs&amp;t=17s", "Go to time")</f>
        <v/>
      </c>
    </row>
    <row r="1181">
      <c r="A1181">
        <f>HYPERLINK("https://www.youtube.com/watch?v=th3nnEpITz0", "Video")</f>
        <v/>
      </c>
      <c r="B1181" t="inlineStr">
        <is>
          <t>4:08</t>
        </is>
      </c>
      <c r="C1181" t="inlineStr">
        <is>
          <t>exploded and crashed back down to Earth</t>
        </is>
      </c>
      <c r="D1181">
        <f>HYPERLINK("https://www.youtube.com/watch?v=th3nnEpITz0&amp;t=248s", "Go to time")</f>
        <v/>
      </c>
    </row>
    <row r="1182">
      <c r="A1182">
        <f>HYPERLINK("https://www.youtube.com/watch?v=th3nnEpITz0", "Video")</f>
        <v/>
      </c>
      <c r="B1182" t="inlineStr">
        <is>
          <t>4:13</t>
        </is>
      </c>
      <c r="C1182" t="inlineStr">
        <is>
          <t>The cause of that crash, it turned out,</t>
        </is>
      </c>
      <c r="D1182">
        <f>HYPERLINK("https://www.youtube.com/watch?v=th3nnEpITz0&amp;t=253s", "Go to time")</f>
        <v/>
      </c>
    </row>
    <row r="1183">
      <c r="A1183">
        <f>HYPERLINK("https://www.youtube.com/watch?v=th3nnEpITz0", "Video")</f>
        <v/>
      </c>
      <c r="B1183" t="inlineStr">
        <is>
          <t>5:03</t>
        </is>
      </c>
      <c r="C1183" t="inlineStr">
        <is>
          <t>comes crashing down.</t>
        </is>
      </c>
      <c r="D1183">
        <f>HYPERLINK("https://www.youtube.com/watch?v=th3nnEpITz0&amp;t=303s", "Go to time")</f>
        <v/>
      </c>
    </row>
    <row r="1184">
      <c r="A1184">
        <f>HYPERLINK("https://www.youtube.com/watch?v=th3nnEpITz0", "Video")</f>
        <v/>
      </c>
      <c r="B1184" t="inlineStr">
        <is>
          <t>5:57</t>
        </is>
      </c>
      <c r="C1184" t="inlineStr">
        <is>
          <t>because the machine would have crashed.</t>
        </is>
      </c>
      <c r="D1184">
        <f>HYPERLINK("https://www.youtube.com/watch?v=th3nnEpITz0&amp;t=357s", "Go to time")</f>
        <v/>
      </c>
    </row>
    <row r="1185">
      <c r="A1185">
        <f>HYPERLINK("https://www.youtube.com/watch?v=g9M3HIjHuq0", "Video")</f>
        <v/>
      </c>
      <c r="B1185" t="inlineStr">
        <is>
          <t>1:59</t>
        </is>
      </c>
      <c r="C1185" t="inlineStr">
        <is>
          <t>because of their association
with the trash.</t>
        </is>
      </c>
      <c r="D1185">
        <f>HYPERLINK("https://www.youtube.com/watch?v=g9M3HIjHuq0&amp;t=119s", "Go to time")</f>
        <v/>
      </c>
    </row>
    <row r="1186">
      <c r="A1186">
        <f>HYPERLINK("https://www.youtube.com/watch?v=shG0ezBeeJc", "Video")</f>
        <v/>
      </c>
      <c r="B1186" t="inlineStr">
        <is>
          <t>2:26</t>
        </is>
      </c>
      <c r="C1186" t="inlineStr">
        <is>
          <t>my world came crashing in on me.</t>
        </is>
      </c>
      <c r="D1186">
        <f>HYPERLINK("https://www.youtube.com/watch?v=shG0ezBeeJc&amp;t=146s", "Go to time")</f>
        <v/>
      </c>
    </row>
    <row r="1187">
      <c r="A1187">
        <f>HYPERLINK("https://www.youtube.com/watch?v=OmczrIUzL7A", "Video")</f>
        <v/>
      </c>
      <c r="B1187" t="inlineStr">
        <is>
          <t>2:43</t>
        </is>
      </c>
      <c r="C1187" t="inlineStr">
        <is>
          <t>♫ a sweet hunk of trash ♫</t>
        </is>
      </c>
      <c r="D1187">
        <f>HYPERLINK("https://www.youtube.com/watch?v=OmczrIUzL7A&amp;t=163s", "Go to time")</f>
        <v/>
      </c>
    </row>
    <row r="1188">
      <c r="A1188">
        <f>HYPERLINK("https://www.youtube.com/watch?v=IZ2N3tF4W_k", "Video")</f>
        <v/>
      </c>
      <c r="B1188" t="inlineStr">
        <is>
          <t>21:09</t>
        </is>
      </c>
      <c r="C1188" t="inlineStr">
        <is>
          <t>a crash course on epidemiology,</t>
        </is>
      </c>
      <c r="D1188">
        <f>HYPERLINK("https://www.youtube.com/watch?v=IZ2N3tF4W_k&amp;t=1269s", "Go to time")</f>
        <v/>
      </c>
    </row>
    <row r="1189">
      <c r="A1189">
        <f>HYPERLINK("https://www.youtube.com/watch?v=JY-_GRi56KQ", "Video")</f>
        <v/>
      </c>
      <c r="B1189" t="inlineStr">
        <is>
          <t>4:33</t>
        </is>
      </c>
      <c r="C1189" t="inlineStr">
        <is>
          <t>You can take trash and convert it to fuel</t>
        </is>
      </c>
      <c r="D1189">
        <f>HYPERLINK("https://www.youtube.com/watch?v=JY-_GRi56KQ&amp;t=273s", "Go to time")</f>
        <v/>
      </c>
    </row>
    <row r="1190">
      <c r="A1190">
        <f>HYPERLINK("https://www.youtube.com/watch?v=1zUPeXmZ6SI", "Video")</f>
        <v/>
      </c>
      <c r="B1190" t="inlineStr">
        <is>
          <t>4:29</t>
        </is>
      </c>
      <c r="C1190" t="inlineStr">
        <is>
          <t>And then one day everything comes
crashing down all at once.</t>
        </is>
      </c>
      <c r="D1190">
        <f>HYPERLINK("https://www.youtube.com/watch?v=1zUPeXmZ6SI&amp;t=269s", "Go to time")</f>
        <v/>
      </c>
    </row>
    <row r="1191">
      <c r="A1191">
        <f>HYPERLINK("https://www.youtube.com/watch?v=G_0UMcx7YlM", "Video")</f>
        <v/>
      </c>
      <c r="B1191" t="inlineStr">
        <is>
          <t>5:20</t>
        </is>
      </c>
      <c r="C1191" t="inlineStr">
        <is>
          <t>The waves are crashing over.</t>
        </is>
      </c>
      <c r="D1191">
        <f>HYPERLINK("https://www.youtube.com/watch?v=G_0UMcx7YlM&amp;t=320s", "Go to time")</f>
        <v/>
      </c>
    </row>
    <row r="1192">
      <c r="A1192">
        <f>HYPERLINK("https://www.youtube.com/watch?v=fa7uN2vo6rc", "Video")</f>
        <v/>
      </c>
      <c r="B1192" t="inlineStr">
        <is>
          <t>15:06</t>
        </is>
      </c>
      <c r="C1192" t="inlineStr">
        <is>
          <t>shunned or trash-talked.</t>
        </is>
      </c>
      <c r="D1192">
        <f>HYPERLINK("https://www.youtube.com/watch?v=fa7uN2vo6rc&amp;t=906s", "Go to time")</f>
        <v/>
      </c>
    </row>
    <row r="1193">
      <c r="A1193">
        <f>HYPERLINK("https://www.youtube.com/watch?v=O8duvJfrjss", "Video")</f>
        <v/>
      </c>
      <c r="B1193" t="inlineStr">
        <is>
          <t>0:25</t>
        </is>
      </c>
      <c r="C1193" t="inlineStr">
        <is>
          <t>to budgets to trash collection</t>
        </is>
      </c>
      <c r="D1193">
        <f>HYPERLINK("https://www.youtube.com/watch?v=O8duvJfrjss&amp;t=25s", "Go to time")</f>
        <v/>
      </c>
    </row>
    <row r="1194">
      <c r="A1194">
        <f>HYPERLINK("https://www.youtube.com/watch?v=ssR-RguvjHo", "Video")</f>
        <v/>
      </c>
      <c r="B1194" t="inlineStr">
        <is>
          <t>7:55</t>
        </is>
      </c>
      <c r="C1194" t="inlineStr">
        <is>
          <t>Many of you are aware of plane crashes
and you worry about plane crashes,</t>
        </is>
      </c>
      <c r="D1194">
        <f>HYPERLINK("https://www.youtube.com/watch?v=ssR-RguvjHo&amp;t=475s", "Go to time")</f>
        <v/>
      </c>
    </row>
    <row r="1195">
      <c r="A1195">
        <f>HYPERLINK("https://www.youtube.com/watch?v=OhCzX0iLnOc", "Video")</f>
        <v/>
      </c>
      <c r="B1195" t="inlineStr">
        <is>
          <t>0:40</t>
        </is>
      </c>
      <c r="C1195" t="inlineStr">
        <is>
          <t>[Pumpkin Trash Break]</t>
        </is>
      </c>
      <c r="D1195">
        <f>HYPERLINK("https://www.youtube.com/watch?v=OhCzX0iLnOc&amp;t=40s", "Go to time")</f>
        <v/>
      </c>
    </row>
    <row r="1196">
      <c r="A1196">
        <f>HYPERLINK("https://www.youtube.com/watch?v=RmXrwKydM9k", "Video")</f>
        <v/>
      </c>
      <c r="B1196" t="inlineStr">
        <is>
          <t>3:19</t>
        </is>
      </c>
      <c r="C1196" t="inlineStr">
        <is>
          <t>or crashes all at once.</t>
        </is>
      </c>
      <c r="D1196">
        <f>HYPERLINK("https://www.youtube.com/watch?v=RmXrwKydM9k&amp;t=199s", "Go to time")</f>
        <v/>
      </c>
    </row>
    <row r="1197">
      <c r="A1197">
        <f>HYPERLINK("https://www.youtube.com/watch?v=FdbJHeqQh00", "Video")</f>
        <v/>
      </c>
      <c r="B1197" t="inlineStr">
        <is>
          <t>8:22</t>
        </is>
      </c>
      <c r="C1197" t="inlineStr">
        <is>
          <t>Henry Ferland: Welcome back,
it is me, Trash Boy.</t>
        </is>
      </c>
      <c r="D1197">
        <f>HYPERLINK("https://www.youtube.com/watch?v=FdbJHeqQh00&amp;t=502s", "Go to time")</f>
        <v/>
      </c>
    </row>
    <row r="1198">
      <c r="A1198">
        <f>HYPERLINK("https://www.youtube.com/watch?v=FdbJHeqQh00", "Video")</f>
        <v/>
      </c>
      <c r="B1198" t="inlineStr">
        <is>
          <t>8:24</t>
        </is>
      </c>
      <c r="C1198" t="inlineStr">
        <is>
          <t>Every time I step outside I see trash
and litter on the ground, and I hate it!</t>
        </is>
      </c>
      <c r="D1198">
        <f>HYPERLINK("https://www.youtube.com/watch?v=FdbJHeqQh00&amp;t=504s", "Go to time")</f>
        <v/>
      </c>
    </row>
    <row r="1199">
      <c r="A1199">
        <f>HYPERLINK("https://www.youtube.com/watch?v=FdbJHeqQh00", "Video")</f>
        <v/>
      </c>
      <c r="B1199" t="inlineStr">
        <is>
          <t>8:29</t>
        </is>
      </c>
      <c r="C1199" t="inlineStr">
        <is>
          <t>I got my trash bag and gloves, let’s go.</t>
        </is>
      </c>
      <c r="D1199">
        <f>HYPERLINK("https://www.youtube.com/watch?v=FdbJHeqQh00&amp;t=509s", "Go to time")</f>
        <v/>
      </c>
    </row>
    <row r="1200">
      <c r="A1200">
        <f>HYPERLINK("https://www.youtube.com/watch?v=FdbJHeqQh00", "Video")</f>
        <v/>
      </c>
      <c r="B1200" t="inlineStr">
        <is>
          <t>8:33</t>
        </is>
      </c>
      <c r="C1200" t="inlineStr">
        <is>
          <t>And all this trash in this grate, too.</t>
        </is>
      </c>
      <c r="D1200">
        <f>HYPERLINK("https://www.youtube.com/watch?v=FdbJHeqQh00&amp;t=513s", "Go to time")</f>
        <v/>
      </c>
    </row>
    <row r="1201">
      <c r="A1201">
        <f>HYPERLINK("https://www.youtube.com/watch?v=FdbJHeqQh00", "Video")</f>
        <v/>
      </c>
      <c r="B1201" t="inlineStr">
        <is>
          <t>8:37</t>
        </is>
      </c>
      <c r="C1201" t="inlineStr">
        <is>
          <t>Storm grates like that is exactly
how trash enters the ocean,</t>
        </is>
      </c>
      <c r="D1201">
        <f>HYPERLINK("https://www.youtube.com/watch?v=FdbJHeqQh00&amp;t=517s", "Go to time")</f>
        <v/>
      </c>
    </row>
    <row r="1202">
      <c r="A1202">
        <f>HYPERLINK("https://www.youtube.com/watch?v=FdbJHeqQh00", "Video")</f>
        <v/>
      </c>
      <c r="B1202" t="inlineStr">
        <is>
          <t>8:42</t>
        </is>
      </c>
      <c r="C1202" t="inlineStr">
        <is>
          <t>There are already over 5.25 trillion
pieces of trash in our oceans.</t>
        </is>
      </c>
      <c r="D1202">
        <f>HYPERLINK("https://www.youtube.com/watch?v=FdbJHeqQh00&amp;t=522s", "Go to time")</f>
        <v/>
      </c>
    </row>
    <row r="1203">
      <c r="A1203">
        <f>HYPERLINK("https://www.youtube.com/watch?v=Fc1yN6uxZfQ", "Video")</f>
        <v/>
      </c>
      <c r="B1203" t="inlineStr">
        <is>
          <t>6:34</t>
        </is>
      </c>
      <c r="C1203" t="inlineStr">
        <is>
          <t>He liked to call himself "white trash."</t>
        </is>
      </c>
      <c r="D1203">
        <f>HYPERLINK("https://www.youtube.com/watch?v=Fc1yN6uxZfQ&amp;t=394s", "Go to time")</f>
        <v/>
      </c>
    </row>
    <row r="1204">
      <c r="A1204">
        <f>HYPERLINK("https://www.youtube.com/watch?v=cfzkBGgxXGE", "Video")</f>
        <v/>
      </c>
      <c r="B1204" t="inlineStr">
        <is>
          <t>11:54</t>
        </is>
      </c>
      <c r="C1204" t="inlineStr">
        <is>
          <t>far exceeding car crashes or homicides.</t>
        </is>
      </c>
      <c r="D1204">
        <f>HYPERLINK("https://www.youtube.com/watch?v=cfzkBGgxXGE&amp;t=714s", "Go to time")</f>
        <v/>
      </c>
    </row>
    <row r="1205">
      <c r="A1205">
        <f>HYPERLINK("https://www.youtube.com/watch?v=YY6LCOJbve8", "Video")</f>
        <v/>
      </c>
      <c r="B1205" t="inlineStr">
        <is>
          <t>10:54</t>
        </is>
      </c>
      <c r="C1205" t="inlineStr">
        <is>
          <t>It's all part of one big sense
that the future is crashing down.</t>
        </is>
      </c>
      <c r="D1205">
        <f>HYPERLINK("https://www.youtube.com/watch?v=YY6LCOJbve8&amp;t=654s", "Go to time")</f>
        <v/>
      </c>
    </row>
    <row r="1206">
      <c r="A1206">
        <f>HYPERLINK("https://www.youtube.com/watch?v=YY6LCOJbve8", "Video")</f>
        <v/>
      </c>
      <c r="B1206" t="inlineStr">
        <is>
          <t>10:57</t>
        </is>
      </c>
      <c r="C1206" t="inlineStr">
        <is>
          <t>And if you think
the future's crashing down,</t>
        </is>
      </c>
      <c r="D1206">
        <f>HYPERLINK("https://www.youtube.com/watch?v=YY6LCOJbve8&amp;t=657s", "Go to time")</f>
        <v/>
      </c>
    </row>
    <row r="1207">
      <c r="A1207">
        <f>HYPERLINK("https://www.youtube.com/watch?v=Uq1idqpX9-A", "Video")</f>
        <v/>
      </c>
      <c r="B1207" t="inlineStr">
        <is>
          <t>0:31</t>
        </is>
      </c>
      <c r="C1207" t="inlineStr">
        <is>
          <t>crashing down onto Gator's rib cage.</t>
        </is>
      </c>
      <c r="D1207">
        <f>HYPERLINK("https://www.youtube.com/watch?v=Uq1idqpX9-A&amp;t=31s", "Go to time")</f>
        <v/>
      </c>
    </row>
    <row r="1208">
      <c r="A1208">
        <f>HYPERLINK("https://www.youtube.com/watch?v=9ICjwQ_lJ8Y", "Video")</f>
        <v/>
      </c>
      <c r="B1208" t="inlineStr">
        <is>
          <t>0:28</t>
        </is>
      </c>
      <c r="C1208" t="inlineStr">
        <is>
          <t>along with Dr. Camilla Elphick
and Dr. Rashid Minhas,</t>
        </is>
      </c>
      <c r="D1208">
        <f>HYPERLINK("https://www.youtube.com/watch?v=9ICjwQ_lJ8Y&amp;t=28s", "Go to time")</f>
        <v/>
      </c>
    </row>
    <row r="1209">
      <c r="A1209">
        <f>HYPERLINK("https://www.youtube.com/watch?v=2JUQo-PnY2g", "Video")</f>
        <v/>
      </c>
      <c r="B1209" t="inlineStr">
        <is>
          <t>0:45</t>
        </is>
      </c>
      <c r="C1209" t="inlineStr">
        <is>
          <t>as a bullseye-shaped rash
that ranges from red to pink.</t>
        </is>
      </c>
      <c r="D1209">
        <f>HYPERLINK("https://www.youtube.com/watch?v=2JUQo-PnY2g&amp;t=45s", "Go to time")</f>
        <v/>
      </c>
    </row>
    <row r="1210">
      <c r="A1210">
        <f>HYPERLINK("https://www.youtube.com/watch?v=OzA6jRYjVQs", "Video")</f>
        <v/>
      </c>
      <c r="B1210" t="inlineStr">
        <is>
          <t>2:09</t>
        </is>
      </c>
      <c r="C1210" t="inlineStr">
        <is>
          <t>or the dot-com crash.</t>
        </is>
      </c>
      <c r="D1210">
        <f>HYPERLINK("https://www.youtube.com/watch?v=OzA6jRYjVQs&amp;t=129s", "Go to time")</f>
        <v/>
      </c>
    </row>
    <row r="1211">
      <c r="A1211">
        <f>HYPERLINK("https://www.youtube.com/watch?v=16cM-RFid9U", "Video")</f>
        <v/>
      </c>
      <c r="B1211" t="inlineStr">
        <is>
          <t>3:06</t>
        </is>
      </c>
      <c r="C1211" t="inlineStr">
        <is>
          <t>offering young designers who come
to town a place to crash,</t>
        </is>
      </c>
      <c r="D1211">
        <f>HYPERLINK("https://www.youtube.com/watch?v=16cM-RFid9U&amp;t=186s", "Go to time")</f>
        <v/>
      </c>
    </row>
    <row r="1212">
      <c r="A1212">
        <f>HYPERLINK("https://www.youtube.com/watch?v=16cM-RFid9U", "Video")</f>
        <v/>
      </c>
      <c r="B1212" t="inlineStr">
        <is>
          <t>10:27</t>
        </is>
      </c>
      <c r="C1212" t="inlineStr">
        <is>
          <t>and trashed homes.</t>
        </is>
      </c>
      <c r="D1212">
        <f>HYPERLINK("https://www.youtube.com/watch?v=16cM-RFid9U&amp;t=627s", "Go to time")</f>
        <v/>
      </c>
    </row>
    <row r="1213">
      <c r="A1213">
        <f>HYPERLINK("https://www.youtube.com/watch?v=OeGpf1MyM2M", "Video")</f>
        <v/>
      </c>
      <c r="B1213" t="inlineStr">
        <is>
          <t>5:15</t>
        </is>
      </c>
      <c r="C1213" t="inlineStr">
        <is>
          <t>but the results are pretty trash.</t>
        </is>
      </c>
      <c r="D1213">
        <f>HYPERLINK("https://www.youtube.com/watch?v=OeGpf1MyM2M&amp;t=315s", "Go to time")</f>
        <v/>
      </c>
    </row>
    <row r="1214">
      <c r="A1214">
        <f>HYPERLINK("https://www.youtube.com/watch?v=w19lJjCASJg", "Video")</f>
        <v/>
      </c>
      <c r="B1214" t="inlineStr">
        <is>
          <t>2:25</t>
        </is>
      </c>
      <c r="C1214" t="inlineStr">
        <is>
          <t>which literally means trash.</t>
        </is>
      </c>
      <c r="D1214">
        <f>HYPERLINK("https://www.youtube.com/watch?v=w19lJjCASJg&amp;t=145s", "Go to time")</f>
        <v/>
      </c>
    </row>
    <row r="1215">
      <c r="A1215">
        <f>HYPERLINK("https://www.youtube.com/watch?v=w19lJjCASJg", "Video")</f>
        <v/>
      </c>
      <c r="B1215" t="inlineStr">
        <is>
          <t>2:43</t>
        </is>
      </c>
      <c r="C1215" t="inlineStr">
        <is>
          <t>as I was constantly treated as trash
by the rest of my community.</t>
        </is>
      </c>
      <c r="D1215">
        <f>HYPERLINK("https://www.youtube.com/watch?v=w19lJjCASJg&amp;t=163s", "Go to time")</f>
        <v/>
      </c>
    </row>
    <row r="1216">
      <c r="A1216">
        <f>HYPERLINK("https://www.youtube.com/watch?v=w19lJjCASJg", "Video")</f>
        <v/>
      </c>
      <c r="B1216" t="inlineStr">
        <is>
          <t>3:21</t>
        </is>
      </c>
      <c r="C1216" t="inlineStr">
        <is>
          <t>that I was going to go back to show them
that I was more than trash.</t>
        </is>
      </c>
      <c r="D1216">
        <f>HYPERLINK("https://www.youtube.com/watch?v=w19lJjCASJg&amp;t=201s", "Go to time")</f>
        <v/>
      </c>
    </row>
    <row r="1217">
      <c r="A1217">
        <f>HYPERLINK("https://www.youtube.com/watch?v=w19lJjCASJg", "Video")</f>
        <v/>
      </c>
      <c r="B1217" t="inlineStr">
        <is>
          <t>6:38</t>
        </is>
      </c>
      <c r="C1217" t="inlineStr">
        <is>
          <t>I'm no longer trash.</t>
        </is>
      </c>
      <c r="D1217">
        <f>HYPERLINK("https://www.youtube.com/watch?v=w19lJjCASJg&amp;t=398s", "Go to time")</f>
        <v/>
      </c>
    </row>
    <row r="1218">
      <c r="A1218">
        <f>HYPERLINK("https://www.youtube.com/watch?v=w19lJjCASJg", "Video")</f>
        <v/>
      </c>
      <c r="B1218" t="inlineStr">
        <is>
          <t>12:36</t>
        </is>
      </c>
      <c r="C1218" t="inlineStr">
        <is>
          <t>when my community
threw me away as thrash,</t>
        </is>
      </c>
      <c r="D1218">
        <f>HYPERLINK("https://www.youtube.com/watch?v=w19lJjCASJg&amp;t=756s", "Go to time")</f>
        <v/>
      </c>
    </row>
    <row r="1219">
      <c r="A1219">
        <f>HYPERLINK("https://www.youtube.com/watch?v=w19lJjCASJg", "Video")</f>
        <v/>
      </c>
      <c r="B1219" t="inlineStr">
        <is>
          <t>13:10</t>
        </is>
      </c>
      <c r="C1219" t="inlineStr">
        <is>
          <t>we are trashing it.</t>
        </is>
      </c>
      <c r="D1219">
        <f>HYPERLINK("https://www.youtube.com/watch?v=w19lJjCASJg&amp;t=790s", "Go to time")</f>
        <v/>
      </c>
    </row>
    <row r="1220">
      <c r="A1220">
        <f>HYPERLINK("https://www.youtube.com/watch?v=85hbMtegrLc", "Video")</f>
        <v/>
      </c>
      <c r="B1220" t="inlineStr">
        <is>
          <t>1:25</t>
        </is>
      </c>
      <c r="C1220" t="inlineStr">
        <is>
          <t>Needless to say it brought
my life to a crashing halt.</t>
        </is>
      </c>
      <c r="D1220">
        <f>HYPERLINK("https://www.youtube.com/watch?v=85hbMtegrLc&amp;t=85s", "Go to time")</f>
        <v/>
      </c>
    </row>
    <row r="1221">
      <c r="A1221">
        <f>HYPERLINK("https://www.youtube.com/watch?v=icQS5_mOx7U", "Video")</f>
        <v/>
      </c>
      <c r="B1221" t="inlineStr">
        <is>
          <t>5:19</t>
        </is>
      </c>
      <c r="C1221" t="inlineStr">
        <is>
          <t>An industry making stuff
that doesn't trash the planet.</t>
        </is>
      </c>
      <c r="D1221">
        <f>HYPERLINK("https://www.youtube.com/watch?v=icQS5_mOx7U&amp;t=319s", "Go to time")</f>
        <v/>
      </c>
    </row>
    <row r="1222">
      <c r="A1222">
        <f>HYPERLINK("https://www.youtube.com/watch?v=c73Q8oQmwzo", "Video")</f>
        <v/>
      </c>
      <c r="B1222" t="inlineStr">
        <is>
          <t>0:53</t>
        </is>
      </c>
      <c r="C1222" t="inlineStr">
        <is>
          <t>who rushed off when the Concorde crashed.</t>
        </is>
      </c>
      <c r="D1222">
        <f>HYPERLINK("https://www.youtube.com/watch?v=c73Q8oQmwzo&amp;t=53s", "Go to time")</f>
        <v/>
      </c>
    </row>
    <row r="1223">
      <c r="A1223">
        <f>HYPERLINK("https://www.youtube.com/watch?v=L61Kbo3y218", "Video")</f>
        <v/>
      </c>
      <c r="B1223" t="inlineStr">
        <is>
          <t>9:12</t>
        </is>
      </c>
      <c r="C1223" t="inlineStr">
        <is>
          <t>Or standing on a beach
with the crashing waves,</t>
        </is>
      </c>
      <c r="D1223">
        <f>HYPERLINK("https://www.youtube.com/watch?v=L61Kbo3y218&amp;t=552s", "Go to time")</f>
        <v/>
      </c>
    </row>
    <row r="1224">
      <c r="A1224">
        <f>HYPERLINK("https://www.youtube.com/watch?v=PI5V1-IFvlI", "Video")</f>
        <v/>
      </c>
      <c r="B1224" t="inlineStr">
        <is>
          <t>0:23</t>
        </is>
      </c>
      <c r="C1224" t="inlineStr">
        <is>
          <t>when it crashes on
the Garden State Parkway.</t>
        </is>
      </c>
      <c r="D1224">
        <f>HYPERLINK("https://www.youtube.com/watch?v=PI5V1-IFvlI&amp;t=23s", "Go to time")</f>
        <v/>
      </c>
    </row>
    <row r="1225">
      <c r="A1225">
        <f>HYPERLINK("https://www.youtube.com/watch?v=EQQqGlFL_is", "Video")</f>
        <v/>
      </c>
      <c r="B1225" t="inlineStr">
        <is>
          <t>10:47</t>
        </is>
      </c>
      <c r="C1225" t="inlineStr">
        <is>
          <t>and they can have recurrent episodes
of high fevers and rashes</t>
        </is>
      </c>
      <c r="D1225">
        <f>HYPERLINK("https://www.youtube.com/watch?v=EQQqGlFL_is&amp;t=647s", "Go to time")</f>
        <v/>
      </c>
    </row>
    <row r="1226">
      <c r="A1226">
        <f>HYPERLINK("https://www.youtube.com/watch?v=EQQqGlFL_is", "Video")</f>
        <v/>
      </c>
      <c r="B1226" t="inlineStr">
        <is>
          <t>11:04</t>
        </is>
      </c>
      <c r="C1226" t="inlineStr">
        <is>
          <t>These children who have these rashes
that I mentioned before</t>
        </is>
      </c>
      <c r="D1226">
        <f>HYPERLINK("https://www.youtube.com/watch?v=EQQqGlFL_is&amp;t=664s", "Go to time")</f>
        <v/>
      </c>
    </row>
    <row r="1227">
      <c r="A1227">
        <f>HYPERLINK("https://www.youtube.com/watch?v=v5OQeUwXlV4", "Video")</f>
        <v/>
      </c>
      <c r="B1227" t="inlineStr">
        <is>
          <t>0:13</t>
        </is>
      </c>
      <c r="C1227" t="inlineStr">
        <is>
          <t>shelving tomatoes, picking up trash</t>
        </is>
      </c>
      <c r="D1227">
        <f>HYPERLINK("https://www.youtube.com/watch?v=v5OQeUwXlV4&amp;t=13s", "Go to time")</f>
        <v/>
      </c>
    </row>
    <row r="1228">
      <c r="A1228">
        <f>HYPERLINK("https://www.youtube.com/watch?v=gKZBvEekxvo", "Video")</f>
        <v/>
      </c>
      <c r="B1228" t="inlineStr">
        <is>
          <t>4:27</t>
        </is>
      </c>
      <c r="C1228" t="inlineStr">
        <is>
          <t>by turning trash to cash.</t>
        </is>
      </c>
      <c r="D1228">
        <f>HYPERLINK("https://www.youtube.com/watch?v=gKZBvEekxvo&amp;t=267s", "Go to time")</f>
        <v/>
      </c>
    </row>
    <row r="1229">
      <c r="A1229">
        <f>HYPERLINK("https://www.youtube.com/watch?v=PYjWLqE_cfE", "Video")</f>
        <v/>
      </c>
      <c r="B1229" t="inlineStr">
        <is>
          <t>2:22</t>
        </is>
      </c>
      <c r="C1229" t="inlineStr">
        <is>
          <t>and drones crashed.</t>
        </is>
      </c>
      <c r="D1229">
        <f>HYPERLINK("https://www.youtube.com/watch?v=PYjWLqE_cfE&amp;t=142s", "Go to time")</f>
        <v/>
      </c>
    </row>
    <row r="1230">
      <c r="A1230">
        <f>HYPERLINK("https://www.youtube.com/watch?v=O4F40SsEFyY", "Video")</f>
        <v/>
      </c>
      <c r="B1230" t="inlineStr">
        <is>
          <t>1:08</t>
        </is>
      </c>
      <c r="C1230" t="inlineStr">
        <is>
          <t>The first is called Trash Track,</t>
        </is>
      </c>
      <c r="D1230">
        <f>HYPERLINK("https://www.youtube.com/watch?v=O4F40SsEFyY&amp;t=68s", "Go to time")</f>
        <v/>
      </c>
    </row>
    <row r="1231">
      <c r="A1231">
        <f>HYPERLINK("https://www.youtube.com/watch?v=O4F40SsEFyY", "Video")</f>
        <v/>
      </c>
      <c r="B1231" t="inlineStr">
        <is>
          <t>1:15</t>
        </is>
      </c>
      <c r="C1231" t="inlineStr">
        <is>
          <t>"Where does your trash go
when you throw it away?"</t>
        </is>
      </c>
      <c r="D1231">
        <f>HYPERLINK("https://www.youtube.com/watch?v=O4F40SsEFyY&amp;t=75s", "Go to time")</f>
        <v/>
      </c>
    </row>
    <row r="1232">
      <c r="A1232">
        <f>HYPERLINK("https://www.youtube.com/watch?v=O4F40SsEFyY", "Video")</f>
        <v/>
      </c>
      <c r="B1232" t="inlineStr">
        <is>
          <t>1:35</t>
        </is>
      </c>
      <c r="C1232" t="inlineStr">
        <is>
          <t>by installing small sensors
into pieces of trash</t>
        </is>
      </c>
      <c r="D1232">
        <f>HYPERLINK("https://www.youtube.com/watch?v=O4F40SsEFyY&amp;t=95s", "Go to time")</f>
        <v/>
      </c>
    </row>
    <row r="1233">
      <c r="A1233">
        <f>HYPERLINK("https://www.youtube.com/watch?v=O4F40SsEFyY", "Video")</f>
        <v/>
      </c>
      <c r="B1233" t="inlineStr">
        <is>
          <t>1:47</t>
        </is>
      </c>
      <c r="C1233" t="inlineStr">
        <is>
          <t>is a single piece of trash
moving through the city of Seattle,</t>
        </is>
      </c>
      <c r="D1233">
        <f>HYPERLINK("https://www.youtube.com/watch?v=O4F40SsEFyY&amp;t=107s", "Go to time")</f>
        <v/>
      </c>
    </row>
    <row r="1234">
      <c r="A1234">
        <f>HYPERLINK("https://www.youtube.com/watch?v=O4F40SsEFyY", "Video")</f>
        <v/>
      </c>
      <c r="B1234" t="inlineStr">
        <is>
          <t>3:23</t>
        </is>
      </c>
      <c r="C1234" t="inlineStr">
        <is>
          <t>And so now that we've talked
about trash and sewage,</t>
        </is>
      </c>
      <c r="D1234">
        <f>HYPERLINK("https://www.youtube.com/watch?v=O4F40SsEFyY&amp;t=203s", "Go to time")</f>
        <v/>
      </c>
    </row>
    <row r="1235">
      <c r="A1235">
        <f>HYPERLINK("https://www.youtube.com/watch?v=M0-b-z5Le10", "Video")</f>
        <v/>
      </c>
      <c r="B1235" t="inlineStr">
        <is>
          <t>0:51</t>
        </is>
      </c>
      <c r="C1235" t="inlineStr">
        <is>
          <t>eating out of trash piles,</t>
        </is>
      </c>
      <c r="D1235">
        <f>HYPERLINK("https://www.youtube.com/watch?v=M0-b-z5Le10&amp;t=51s", "Go to time")</f>
        <v/>
      </c>
    </row>
    <row r="1236">
      <c r="A1236">
        <f>HYPERLINK("https://www.youtube.com/watch?v=qaIghx4QRN4", "Video")</f>
        <v/>
      </c>
      <c r="B1236" t="inlineStr">
        <is>
          <t>8:46</t>
        </is>
      </c>
      <c r="C1236" t="inlineStr">
        <is>
          <t>crashed into a newly formed Earth.</t>
        </is>
      </c>
      <c r="D1236">
        <f>HYPERLINK("https://www.youtube.com/watch?v=qaIghx4QRN4&amp;t=526s", "Go to time")</f>
        <v/>
      </c>
    </row>
    <row r="1237">
      <c r="A1237">
        <f>HYPERLINK("https://www.youtube.com/watch?v=qaIghx4QRN4", "Video")</f>
        <v/>
      </c>
      <c r="B1237" t="inlineStr">
        <is>
          <t>8:49</t>
        </is>
      </c>
      <c r="C1237" t="inlineStr">
        <is>
          <t>The outcome of that crash could have been
a quite different Earth-Moon system.</t>
        </is>
      </c>
      <c r="D1237">
        <f>HYPERLINK("https://www.youtube.com/watch?v=qaIghx4QRN4&amp;t=529s", "Go to time")</f>
        <v/>
      </c>
    </row>
    <row r="1238">
      <c r="A1238">
        <f>HYPERLINK("https://www.youtube.com/watch?v=Mkelhs_OVMc", "Video")</f>
        <v/>
      </c>
      <c r="B1238" t="inlineStr">
        <is>
          <t>9:54</t>
        </is>
      </c>
      <c r="C1238" t="inlineStr">
        <is>
          <t>in the Wada district of Maharashtra</t>
        </is>
      </c>
      <c r="D1238">
        <f>HYPERLINK("https://www.youtube.com/watch?v=Mkelhs_OVMc&amp;t=594s", "Go to time")</f>
        <v/>
      </c>
    </row>
    <row r="1239">
      <c r="A1239">
        <f>HYPERLINK("https://www.youtube.com/watch?v=3vJ4-UH38dQ", "Video")</f>
        <v/>
      </c>
      <c r="B1239" t="inlineStr">
        <is>
          <t>0:28</t>
        </is>
      </c>
      <c r="C1239" t="inlineStr">
        <is>
          <t>a little fever, a little headache,
joint pain, maybe a rash.</t>
        </is>
      </c>
      <c r="D1239">
        <f>HYPERLINK("https://www.youtube.com/watch?v=3vJ4-UH38dQ&amp;t=28s", "Go to time")</f>
        <v/>
      </c>
    </row>
    <row r="1240">
      <c r="A1240">
        <f>HYPERLINK("https://www.youtube.com/watch?v=UeGLnUqNI0s", "Video")</f>
        <v/>
      </c>
      <c r="B1240" t="inlineStr">
        <is>
          <t>7:44</t>
        </is>
      </c>
      <c r="C1240" t="inlineStr">
        <is>
          <t>So obviously, I had to crash-land
a grandma on America Chavez,</t>
        </is>
      </c>
      <c r="D1240">
        <f>HYPERLINK("https://www.youtube.com/watch?v=UeGLnUqNI0s&amp;t=464s", "Go to time")</f>
        <v/>
      </c>
    </row>
    <row r="1241">
      <c r="A1241">
        <f>HYPERLINK("https://www.youtube.com/watch?v=yjYrxcGSWX4", "Video")</f>
        <v/>
      </c>
      <c r="B1241" t="inlineStr">
        <is>
          <t>8:11</t>
        </is>
      </c>
      <c r="C1241" t="inlineStr">
        <is>
          <t>Your cell cultures won't grow,
your rockets keep crashing.</t>
        </is>
      </c>
      <c r="D1241">
        <f>HYPERLINK("https://www.youtube.com/watch?v=yjYrxcGSWX4&amp;t=491s", "Go to time")</f>
        <v/>
      </c>
    </row>
    <row r="1242">
      <c r="A1242">
        <f>HYPERLINK("https://www.youtube.com/watch?v=8q7D4EmbSCw", "Video")</f>
        <v/>
      </c>
      <c r="B1242" t="inlineStr">
        <is>
          <t>4:42</t>
        </is>
      </c>
      <c r="C1242" t="inlineStr">
        <is>
          <t>Try making outfits out of bin liners
or trash you found out on the streets.</t>
        </is>
      </c>
      <c r="D1242">
        <f>HYPERLINK("https://www.youtube.com/watch?v=8q7D4EmbSCw&amp;t=282s", "Go to time")</f>
        <v/>
      </c>
    </row>
    <row r="1243">
      <c r="A1243">
        <f>HYPERLINK("https://www.youtube.com/watch?v=_2u_eHHzRto", "Video")</f>
        <v/>
      </c>
      <c r="B1243" t="inlineStr">
        <is>
          <t>4:16</t>
        </is>
      </c>
      <c r="C1243" t="inlineStr">
        <is>
          <t>crashes to the earth and everyone sees it,</t>
        </is>
      </c>
      <c r="D1243">
        <f>HYPERLINK("https://www.youtube.com/watch?v=_2u_eHHzRto&amp;t=256s", "Go to time")</f>
        <v/>
      </c>
    </row>
    <row r="1244">
      <c r="A1244">
        <f>HYPERLINK("https://www.youtube.com/watch?v=0CVn-Rdnexw", "Video")</f>
        <v/>
      </c>
      <c r="B1244" t="inlineStr">
        <is>
          <t>0:09</t>
        </is>
      </c>
      <c r="C1244" t="inlineStr">
        <is>
          <t>One of my favorite things to do
is take out the trash.</t>
        </is>
      </c>
      <c r="D1244">
        <f>HYPERLINK("https://www.youtube.com/watch?v=0CVn-Rdnexw&amp;t=9s", "Go to time")</f>
        <v/>
      </c>
    </row>
    <row r="1245">
      <c r="A1245">
        <f>HYPERLINK("https://www.youtube.com/watch?v=0CVn-Rdnexw", "Video")</f>
        <v/>
      </c>
      <c r="B1245" t="inlineStr">
        <is>
          <t>0:54</t>
        </is>
      </c>
      <c r="C1245" t="inlineStr">
        <is>
          <t>throwing out trash.</t>
        </is>
      </c>
      <c r="D1245">
        <f>HYPERLINK("https://www.youtube.com/watch?v=0CVn-Rdnexw&amp;t=54s", "Go to time")</f>
        <v/>
      </c>
    </row>
    <row r="1246">
      <c r="A1246">
        <f>HYPERLINK("https://www.youtube.com/watch?v=0CVn-Rdnexw", "Video")</f>
        <v/>
      </c>
      <c r="B1246" t="inlineStr">
        <is>
          <t>0:56</t>
        </is>
      </c>
      <c r="C1246" t="inlineStr">
        <is>
          <t>What kind of trash?</t>
        </is>
      </c>
      <c r="D1246">
        <f>HYPERLINK("https://www.youtube.com/watch?v=0CVn-Rdnexw&amp;t=56s", "Go to time")</f>
        <v/>
      </c>
    </row>
    <row r="1247">
      <c r="A1247">
        <f>HYPERLINK("https://www.youtube.com/watch?v=0CVn-Rdnexw", "Video")</f>
        <v/>
      </c>
      <c r="B1247" t="inlineStr">
        <is>
          <t>1:19</t>
        </is>
      </c>
      <c r="C1247" t="inlineStr">
        <is>
          <t>So by throwing out trash,</t>
        </is>
      </c>
      <c r="D1247">
        <f>HYPERLINK("https://www.youtube.com/watch?v=0CVn-Rdnexw&amp;t=79s", "Go to time")</f>
        <v/>
      </c>
    </row>
    <row r="1248">
      <c r="A1248">
        <f>HYPERLINK("https://www.youtube.com/watch?v=0CVn-Rdnexw", "Video")</f>
        <v/>
      </c>
      <c r="B1248" t="inlineStr">
        <is>
          <t>2:17</t>
        </is>
      </c>
      <c r="C1248" t="inlineStr">
        <is>
          <t>Whatever happened to one country's trash
is another country's treasure?</t>
        </is>
      </c>
      <c r="D1248">
        <f>HYPERLINK("https://www.youtube.com/watch?v=0CVn-Rdnexw&amp;t=137s", "Go to time")</f>
        <v/>
      </c>
    </row>
    <row r="1249">
      <c r="A1249">
        <f>HYPERLINK("https://www.youtube.com/watch?v=0CVn-Rdnexw", "Video")</f>
        <v/>
      </c>
      <c r="B1249" t="inlineStr">
        <is>
          <t>2:57</t>
        </is>
      </c>
      <c r="C1249" t="inlineStr">
        <is>
          <t>Now, the next time
I have to throw out the trash,</t>
        </is>
      </c>
      <c r="D1249">
        <f>HYPERLINK("https://www.youtube.com/watch?v=0CVn-Rdnexw&amp;t=177s", "Go to time")</f>
        <v/>
      </c>
    </row>
    <row r="1250">
      <c r="A1250">
        <f>HYPERLINK("https://www.youtube.com/watch?v=8GxhiuN_bY0", "Video")</f>
        <v/>
      </c>
      <c r="B1250" t="inlineStr">
        <is>
          <t>0:58</t>
        </is>
      </c>
      <c r="C1250" t="inlineStr">
        <is>
          <t>tingles in the mouth, hives and rashes,</t>
        </is>
      </c>
      <c r="D1250">
        <f>HYPERLINK("https://www.youtube.com/watch?v=8GxhiuN_bY0&amp;t=58s", "Go to time")</f>
        <v/>
      </c>
    </row>
    <row r="1251">
      <c r="A1251">
        <f>HYPERLINK("https://www.youtube.com/watch?v=bUjrtRQ64ek", "Video")</f>
        <v/>
      </c>
      <c r="B1251" t="inlineStr">
        <is>
          <t>5:08</t>
        </is>
      </c>
      <c r="C1251" t="inlineStr">
        <is>
          <t>to a bedroom in that house,
that was filled with trash.</t>
        </is>
      </c>
      <c r="D1251">
        <f>HYPERLINK("https://www.youtube.com/watch?v=bUjrtRQ64ek&amp;t=308s", "Go to time")</f>
        <v/>
      </c>
    </row>
    <row r="1252">
      <c r="A1252">
        <f>HYPERLINK("https://www.youtube.com/watch?v=RlQ3C_VanaU", "Video")</f>
        <v/>
      </c>
      <c r="B1252" t="inlineStr">
        <is>
          <t>6:55</t>
        </is>
      </c>
      <c r="C1252" t="inlineStr">
        <is>
          <t>This is Crash Course --</t>
        </is>
      </c>
      <c r="D1252">
        <f>HYPERLINK("https://www.youtube.com/watch?v=RlQ3C_VanaU&amp;t=415s", "Go to time")</f>
        <v/>
      </c>
    </row>
    <row r="1253">
      <c r="A1253">
        <f>HYPERLINK("https://www.youtube.com/watch?v=jKjSr12d-GQ", "Video")</f>
        <v/>
      </c>
      <c r="B1253" t="inlineStr">
        <is>
          <t>11:06</t>
        </is>
      </c>
      <c r="C1253" t="inlineStr">
        <is>
          <t>Marcus Rashford, Bukayo Saka
and Jadon Sancho --</t>
        </is>
      </c>
      <c r="D1253">
        <f>HYPERLINK("https://www.youtube.com/watch?v=jKjSr12d-GQ&amp;t=666s", "Go to time")</f>
        <v/>
      </c>
    </row>
    <row r="1254">
      <c r="A1254">
        <f>HYPERLINK("https://www.youtube.com/watch?v=bWA1gvA5lxU", "Video")</f>
        <v/>
      </c>
      <c r="B1254" t="inlineStr">
        <is>
          <t>7:44</t>
        </is>
      </c>
      <c r="C1254" t="inlineStr">
        <is>
          <t>there's no trash pickup.</t>
        </is>
      </c>
      <c r="D1254">
        <f>HYPERLINK("https://www.youtube.com/watch?v=bWA1gvA5lxU&amp;t=464s", "Go to time")</f>
        <v/>
      </c>
    </row>
    <row r="1255">
      <c r="A1255">
        <f>HYPERLINK("https://www.youtube.com/watch?v=bWA1gvA5lxU", "Video")</f>
        <v/>
      </c>
      <c r="B1255" t="inlineStr">
        <is>
          <t>14:36</t>
        </is>
      </c>
      <c r="C1255" t="inlineStr">
        <is>
          <t>The public spaces are decaying,
there's trash in the streets,</t>
        </is>
      </c>
      <c r="D1255">
        <f>HYPERLINK("https://www.youtube.com/watch?v=bWA1gvA5lxU&amp;t=876s", "Go to time")</f>
        <v/>
      </c>
    </row>
    <row r="1256">
      <c r="A1256">
        <f>HYPERLINK("https://www.youtube.com/watch?v=5MuIMqhT8DM", "Video")</f>
        <v/>
      </c>
      <c r="B1256" t="inlineStr">
        <is>
          <t>9:26</t>
        </is>
      </c>
      <c r="C1256" t="inlineStr">
        <is>
          <t>And you see exactly the same profile
for car crashes, road traffic accidents,</t>
        </is>
      </c>
      <c r="D1256">
        <f>HYPERLINK("https://www.youtube.com/watch?v=5MuIMqhT8DM&amp;t=566s", "Go to time")</f>
        <v/>
      </c>
    </row>
    <row r="1257">
      <c r="A1257">
        <f>HYPERLINK("https://www.youtube.com/watch?v=1U2qMRGihGg", "Video")</f>
        <v/>
      </c>
      <c r="B1257" t="inlineStr">
        <is>
          <t>1:38</t>
        </is>
      </c>
      <c r="C1257" t="inlineStr">
        <is>
          <t>Poor sleep makes us
make risky, rash decisions</t>
        </is>
      </c>
      <c r="D1257">
        <f>HYPERLINK("https://www.youtube.com/watch?v=1U2qMRGihGg&amp;t=98s", "Go to time")</f>
        <v/>
      </c>
    </row>
    <row r="1258">
      <c r="A1258">
        <f>HYPERLINK("https://www.youtube.com/watch?v=1U2qMRGihGg", "Video")</f>
        <v/>
      </c>
      <c r="B1258" t="inlineStr">
        <is>
          <t>3:55</t>
        </is>
      </c>
      <c r="C1258" t="inlineStr">
        <is>
          <t>that is until I met
Dr. Dmitry Gerashchenko</t>
        </is>
      </c>
      <c r="D1258">
        <f>HYPERLINK("https://www.youtube.com/watch?v=1U2qMRGihGg&amp;t=235s", "Go to time")</f>
        <v/>
      </c>
    </row>
    <row r="1259">
      <c r="A1259">
        <f>HYPERLINK("https://www.youtube.com/watch?v=yCm9Ng0bbEQ", "Video")</f>
        <v/>
      </c>
      <c r="B1259" t="inlineStr">
        <is>
          <t>6:58</t>
        </is>
      </c>
      <c r="C1259" t="inlineStr">
        <is>
          <t>to be killed in a car crash,</t>
        </is>
      </c>
      <c r="D1259">
        <f>HYPERLINK("https://www.youtube.com/watch?v=yCm9Ng0bbEQ&amp;t=418s", "Go to time")</f>
        <v/>
      </c>
    </row>
    <row r="1260">
      <c r="A1260">
        <f>HYPERLINK("https://www.youtube.com/watch?v=yCm9Ng0bbEQ", "Video")</f>
        <v/>
      </c>
      <c r="B1260" t="inlineStr">
        <is>
          <t>7:04</t>
        </is>
      </c>
      <c r="C1260" t="inlineStr">
        <is>
          <t>99 percent less likely
to die in a plane crash,</t>
        </is>
      </c>
      <c r="D1260">
        <f>HYPERLINK("https://www.youtube.com/watch?v=yCm9Ng0bbEQ&amp;t=424s", "Go to time")</f>
        <v/>
      </c>
    </row>
    <row r="1261">
      <c r="A1261">
        <f>HYPERLINK("https://www.youtube.com/watch?v=Dh5sPiuaO9Y", "Video")</f>
        <v/>
      </c>
      <c r="B1261" t="inlineStr">
        <is>
          <t>2:57</t>
        </is>
      </c>
      <c r="C1261" t="inlineStr">
        <is>
          <t>with the MH370 crash
and search for the airplane.</t>
        </is>
      </c>
      <c r="D1261">
        <f>HYPERLINK("https://www.youtube.com/watch?v=Dh5sPiuaO9Y&amp;t=177s", "Go to time")</f>
        <v/>
      </c>
    </row>
    <row r="1262">
      <c r="A1262">
        <f>HYPERLINK("https://www.youtube.com/watch?v=oXeAWdHP0uY", "Video")</f>
        <v/>
      </c>
      <c r="B1262" t="inlineStr">
        <is>
          <t>8:35</t>
        </is>
      </c>
      <c r="C1262" t="inlineStr">
        <is>
          <t>"She's an attention-seeking
piece of trash."</t>
        </is>
      </c>
      <c r="D1262">
        <f>HYPERLINK("https://www.youtube.com/watch?v=oXeAWdHP0uY&amp;t=515s", "Go to time")</f>
        <v/>
      </c>
    </row>
    <row r="1263">
      <c r="A1263">
        <f>HYPERLINK("https://www.youtube.com/watch?v=dIYmzf21d1g", "Video")</f>
        <v/>
      </c>
      <c r="B1263" t="inlineStr">
        <is>
          <t>8:59</t>
        </is>
      </c>
      <c r="C1263" t="inlineStr">
        <is>
          <t>that a lot of their planes were crashing
without any mechanical problems.</t>
        </is>
      </c>
      <c r="D1263">
        <f>HYPERLINK("https://www.youtube.com/watch?v=dIYmzf21d1g&amp;t=539s", "Go to time")</f>
        <v/>
      </c>
    </row>
    <row r="1264">
      <c r="A1264">
        <f>HYPERLINK("https://www.youtube.com/watch?v=dIYmzf21d1g", "Video")</f>
        <v/>
      </c>
      <c r="B1264" t="inlineStr">
        <is>
          <t>9:40</t>
        </is>
      </c>
      <c r="C1264" t="inlineStr">
        <is>
          <t>and you'll have fewer crashes.</t>
        </is>
      </c>
      <c r="D1264">
        <f>HYPERLINK("https://www.youtube.com/watch?v=dIYmzf21d1g&amp;t=580s", "Go to time")</f>
        <v/>
      </c>
    </row>
    <row r="1265">
      <c r="A1265">
        <f>HYPERLINK("https://www.youtube.com/watch?v=IyuiVTsIctg", "Video")</f>
        <v/>
      </c>
      <c r="B1265" t="inlineStr">
        <is>
          <t>21:56</t>
        </is>
      </c>
      <c r="C1265" t="inlineStr">
        <is>
          <t>happen the great crash the thirties</t>
        </is>
      </c>
      <c r="D1265">
        <f>HYPERLINK("https://www.youtube.com/watch?v=IyuiVTsIctg&amp;t=1316s", "Go to time")</f>
        <v/>
      </c>
    </row>
    <row r="1266">
      <c r="A1266">
        <f>HYPERLINK("https://www.youtube.com/watch?v=Y_p8qwDHtfA", "Video")</f>
        <v/>
      </c>
      <c r="B1266" t="inlineStr">
        <is>
          <t>2:01</t>
        </is>
      </c>
      <c r="C1266" t="inlineStr">
        <is>
          <t>and decided to throw it
in the trash today.</t>
        </is>
      </c>
      <c r="D1266">
        <f>HYPERLINK("https://www.youtube.com/watch?v=Y_p8qwDHtfA&amp;t=121s", "Go to time")</f>
        <v/>
      </c>
    </row>
    <row r="1267">
      <c r="A1267">
        <f>HYPERLINK("https://www.youtube.com/watch?v=Y_p8qwDHtfA", "Video")</f>
        <v/>
      </c>
      <c r="B1267" t="inlineStr">
        <is>
          <t>3:28</t>
        </is>
      </c>
      <c r="C1267" t="inlineStr">
        <is>
          <t>its place becomes the trash.</t>
        </is>
      </c>
      <c r="D1267">
        <f>HYPERLINK("https://www.youtube.com/watch?v=Y_p8qwDHtfA&amp;t=208s", "Go to time")</f>
        <v/>
      </c>
    </row>
    <row r="1268">
      <c r="A1268">
        <f>HYPERLINK("https://www.youtube.com/watch?v=xAXUq-Qc8DI", "Video")</f>
        <v/>
      </c>
      <c r="B1268" t="inlineStr">
        <is>
          <t>1:52</t>
        </is>
      </c>
      <c r="C1268" t="inlineStr">
        <is>
          <t>due to vehicular crashes.</t>
        </is>
      </c>
      <c r="D1268">
        <f>HYPERLINK("https://www.youtube.com/watch?v=xAXUq-Qc8DI&amp;t=112s", "Go to time")</f>
        <v/>
      </c>
    </row>
    <row r="1269">
      <c r="A1269">
        <f>HYPERLINK("https://www.youtube.com/watch?v=xAXUq-Qc8DI", "Video")</f>
        <v/>
      </c>
      <c r="B1269" t="inlineStr">
        <is>
          <t>1:58</t>
        </is>
      </c>
      <c r="C1269" t="inlineStr">
        <is>
          <t>crashing every week,</t>
        </is>
      </c>
      <c r="D1269">
        <f>HYPERLINK("https://www.youtube.com/watch?v=xAXUq-Qc8DI&amp;t=118s", "Go to time")</f>
        <v/>
      </c>
    </row>
    <row r="1270">
      <c r="A1270">
        <f>HYPERLINK("https://www.youtube.com/watch?v=xAXUq-Qc8DI", "Video")</f>
        <v/>
      </c>
      <c r="B1270" t="inlineStr">
        <is>
          <t>4:22</t>
        </is>
      </c>
      <c r="C1270" t="inlineStr">
        <is>
          <t>The reality is that the US government
crashed a 1.4-billion-dollar aircraft</t>
        </is>
      </c>
      <c r="D1270">
        <f>HYPERLINK("https://www.youtube.com/watch?v=xAXUq-Qc8DI&amp;t=262s", "Go to time")</f>
        <v/>
      </c>
    </row>
    <row r="1271">
      <c r="A1271">
        <f>HYPERLINK("https://www.youtube.com/watch?v=-I3e6Mkfp7M", "Video")</f>
        <v/>
      </c>
      <c r="B1271" t="inlineStr">
        <is>
          <t>0:21</t>
        </is>
      </c>
      <c r="C1271" t="inlineStr">
        <is>
          <t>and it was filled with trash.</t>
        </is>
      </c>
      <c r="D1271">
        <f>HYPERLINK("https://www.youtube.com/watch?v=-I3e6Mkfp7M&amp;t=21s", "Go to time")</f>
        <v/>
      </c>
    </row>
    <row r="1272">
      <c r="A1272">
        <f>HYPERLINK("https://www.youtube.com/watch?v=-I3e6Mkfp7M", "Video")</f>
        <v/>
      </c>
      <c r="B1272" t="inlineStr">
        <is>
          <t>7:29</t>
        </is>
      </c>
      <c r="C1272" t="inlineStr">
        <is>
          <t>and instead of letting it fill up
with trash and despair,</t>
        </is>
      </c>
      <c r="D1272">
        <f>HYPERLINK("https://www.youtube.com/watch?v=-I3e6Mkfp7M&amp;t=449s", "Go to time")</f>
        <v/>
      </c>
    </row>
    <row r="1273">
      <c r="A1273">
        <f>HYPERLINK("https://www.youtube.com/watch?v=P9h6ci3eCUU", "Video")</f>
        <v/>
      </c>
      <c r="B1273" t="inlineStr">
        <is>
          <t>12:34</t>
        </is>
      </c>
      <c r="C1273" t="inlineStr">
        <is>
          <t>Perhaps AI Cai is that rash,
clumsy boy Cai.</t>
        </is>
      </c>
      <c r="D1273">
        <f>HYPERLINK("https://www.youtube.com/watch?v=P9h6ci3eCUU&amp;t=754s", "Go to time")</f>
        <v/>
      </c>
    </row>
    <row r="1274">
      <c r="A1274">
        <f>HYPERLINK("https://www.youtube.com/watch?v=1LX6rCIZaIU", "Video")</f>
        <v/>
      </c>
      <c r="B1274" t="inlineStr">
        <is>
          <t>11:39</t>
        </is>
      </c>
      <c r="C1274" t="inlineStr">
        <is>
          <t>Why did two 737 Max aircraft crash?</t>
        </is>
      </c>
      <c r="D1274">
        <f>HYPERLINK("https://www.youtube.com/watch?v=1LX6rCIZaIU&amp;t=699s", "Go to time")</f>
        <v/>
      </c>
    </row>
    <row r="1275">
      <c r="A1275">
        <f>HYPERLINK("https://www.youtube.com/watch?v=hSSmmlridUM", "Video")</f>
        <v/>
      </c>
      <c r="B1275" t="inlineStr">
        <is>
          <t>15:41</t>
        </is>
      </c>
      <c r="C1275" t="inlineStr">
        <is>
          <t>a flash crash on Wall Street
fueled by a feedback loop</t>
        </is>
      </c>
      <c r="D1275">
        <f>HYPERLINK("https://www.youtube.com/watch?v=hSSmmlridUM&amp;t=941s", "Go to time")</f>
        <v/>
      </c>
    </row>
    <row r="1276">
      <c r="A1276">
        <f>HYPERLINK("https://www.youtube.com/watch?v=2ohQatXCS2Y", "Video")</f>
        <v/>
      </c>
      <c r="B1276" t="inlineStr">
        <is>
          <t>9:45</t>
        </is>
      </c>
      <c r="C1276" t="inlineStr">
        <is>
          <t>not to be trashy.</t>
        </is>
      </c>
      <c r="D1276">
        <f>HYPERLINK("https://www.youtube.com/watch?v=2ohQatXCS2Y&amp;t=585s", "Go to time")</f>
        <v/>
      </c>
    </row>
    <row r="1277">
      <c r="A1277">
        <f>HYPERLINK("https://www.youtube.com/watch?v=JfeRLwlnuHo", "Video")</f>
        <v/>
      </c>
      <c r="B1277" t="inlineStr">
        <is>
          <t>7:16</t>
        </is>
      </c>
      <c r="C1277" t="inlineStr">
        <is>
          <t>Decentering growth doesn’t mean
shrinking the economy until it crashes.</t>
        </is>
      </c>
      <c r="D1277">
        <f>HYPERLINK("https://www.youtube.com/watch?v=JfeRLwlnuHo&amp;t=436s", "Go to time")</f>
        <v/>
      </c>
    </row>
    <row r="1278">
      <c r="A1278">
        <f>HYPERLINK("https://www.youtube.com/watch?v=Xe8fIjxicoo", "Video")</f>
        <v/>
      </c>
      <c r="B1278" t="inlineStr">
        <is>
          <t>16:50</t>
        </is>
      </c>
      <c r="C1278" t="inlineStr">
        <is>
          <t>is that you crash the economy,</t>
        </is>
      </c>
      <c r="D1278">
        <f>HYPERLINK("https://www.youtube.com/watch?v=Xe8fIjxicoo&amp;t=1010s", "Go to time")</f>
        <v/>
      </c>
    </row>
    <row r="1279">
      <c r="A1279">
        <f>HYPERLINK("https://www.youtube.com/watch?v=Xe8fIjxicoo", "Video")</f>
        <v/>
      </c>
      <c r="B1279" t="inlineStr">
        <is>
          <t>17:07</t>
        </is>
      </c>
      <c r="C1279" t="inlineStr">
        <is>
          <t>that we can't crash
the economy that badly,</t>
        </is>
      </c>
      <c r="D1279">
        <f>HYPERLINK("https://www.youtube.com/watch?v=Xe8fIjxicoo&amp;t=1027s", "Go to time")</f>
        <v/>
      </c>
    </row>
    <row r="1280">
      <c r="A1280">
        <f>HYPERLINK("https://www.youtube.com/watch?v=jAemh_JxgOk", "Video")</f>
        <v/>
      </c>
      <c r="B1280" t="inlineStr">
        <is>
          <t>0:55</t>
        </is>
      </c>
      <c r="C1280" t="inlineStr">
        <is>
          <t>before my students walk on a beach
and stumble upon piles of trash.</t>
        </is>
      </c>
      <c r="D1280">
        <f>HYPERLINK("https://www.youtube.com/watch?v=jAemh_JxgOk&amp;t=55s", "Go to time")</f>
        <v/>
      </c>
    </row>
    <row r="1281">
      <c r="A1281">
        <f>HYPERLINK("https://www.youtube.com/watch?v=mpRJhhbKLFc", "Video")</f>
        <v/>
      </c>
      <c r="B1281" t="inlineStr">
        <is>
          <t>0:29</t>
        </is>
      </c>
      <c r="C1281" t="inlineStr">
        <is>
          <t>and a massive wave crashed
down on the weary soldiers.</t>
        </is>
      </c>
      <c r="D1281">
        <f>HYPERLINK("https://www.youtube.com/watch?v=mpRJhhbKLFc&amp;t=29s", "Go to time")</f>
        <v/>
      </c>
    </row>
    <row r="1282">
      <c r="A1282">
        <f>HYPERLINK("https://www.youtube.com/watch?v=EidLGwyYpBE", "Video")</f>
        <v/>
      </c>
      <c r="B1282" t="inlineStr">
        <is>
          <t>0:11</t>
        </is>
      </c>
      <c r="C1282" t="inlineStr">
        <is>
          <t>For humans, it’s a coffee mug 
and for elephants, a kitchen trash can.</t>
        </is>
      </c>
      <c r="D1282">
        <f>HYPERLINK("https://www.youtube.com/watch?v=EidLGwyYpBE&amp;t=11s", "Go to time")</f>
        <v/>
      </c>
    </row>
    <row r="1283">
      <c r="A1283">
        <f>HYPERLINK("https://www.youtube.com/watch?v=D89ngRr4uZg", "Video")</f>
        <v/>
      </c>
      <c r="B1283" t="inlineStr">
        <is>
          <t>3:01</t>
        </is>
      </c>
      <c r="C1283" t="inlineStr">
        <is>
          <t>could come crashing
into one another or, more likely,</t>
        </is>
      </c>
      <c r="D1283">
        <f>HYPERLINK("https://www.youtube.com/watch?v=D89ngRr4uZg&amp;t=181s", "Go to time")</f>
        <v/>
      </c>
    </row>
    <row r="1284">
      <c r="A1284">
        <f>HYPERLINK("https://www.youtube.com/watch?v=Ya9S6PyC1Sg", "Video")</f>
        <v/>
      </c>
      <c r="B1284" t="inlineStr">
        <is>
          <t>0:25</t>
        </is>
      </c>
      <c r="C1284" t="inlineStr">
        <is>
          <t>another DeLorean appears
and crashes into yours.</t>
        </is>
      </c>
      <c r="D1284">
        <f>HYPERLINK("https://www.youtube.com/watch?v=Ya9S6PyC1Sg&amp;t=25s", "Go to time")</f>
        <v/>
      </c>
    </row>
    <row r="1285">
      <c r="A1285">
        <f>HYPERLINK("https://www.youtube.com/watch?v=Ya9S6PyC1Sg", "Video")</f>
        <v/>
      </c>
      <c r="B1285" t="inlineStr">
        <is>
          <t>0:53</t>
        </is>
      </c>
      <c r="C1285" t="inlineStr">
        <is>
          <t>but the crash broke your
chrono-stabilizing gyroscopes</t>
        </is>
      </c>
      <c r="D1285">
        <f>HYPERLINK("https://www.youtube.com/watch?v=Ya9S6PyC1Sg&amp;t=53s", "Go to time")</f>
        <v/>
      </c>
    </row>
    <row r="1286">
      <c r="A1286">
        <f>HYPERLINK("https://www.youtube.com/watch?v=oBSandHijDc", "Video")</f>
        <v/>
      </c>
      <c r="B1286" t="inlineStr">
        <is>
          <t>0:54</t>
        </is>
      </c>
      <c r="C1286" t="inlineStr">
        <is>
          <t>causing fever, aches and rashes.</t>
        </is>
      </c>
      <c r="D1286">
        <f>HYPERLINK("https://www.youtube.com/watch?v=oBSandHijDc&amp;t=54s", "Go to time")</f>
        <v/>
      </c>
    </row>
    <row r="1287">
      <c r="A1287">
        <f>HYPERLINK("https://www.youtube.com/watch?v=oBSandHijDc", "Video")</f>
        <v/>
      </c>
      <c r="B1287" t="inlineStr">
        <is>
          <t>3:14</t>
        </is>
      </c>
      <c r="C1287" t="inlineStr">
        <is>
          <t>displayed a characteristic rash,
making them easy to identify,</t>
        </is>
      </c>
      <c r="D1287">
        <f>HYPERLINK("https://www.youtube.com/watch?v=oBSandHijDc&amp;t=194s", "Go to time")</f>
        <v/>
      </c>
    </row>
    <row r="1288">
      <c r="A1288">
        <f>HYPERLINK("https://www.youtube.com/watch?v=B-vYGcl_nA8", "Video")</f>
        <v/>
      </c>
      <c r="B1288" t="inlineStr">
        <is>
          <t>1:42</t>
        </is>
      </c>
      <c r="C1288" t="inlineStr">
        <is>
          <t>and eagles started to mysteriously crash,</t>
        </is>
      </c>
      <c r="D1288">
        <f>HYPERLINK("https://www.youtube.com/watch?v=B-vYGcl_nA8&amp;t=102s", "Go to time")</f>
        <v/>
      </c>
    </row>
    <row r="1289">
      <c r="A1289">
        <f>HYPERLINK("https://www.youtube.com/watch?v=YmVpwXH4jhA", "Video")</f>
        <v/>
      </c>
      <c r="B1289" t="inlineStr">
        <is>
          <t>0:46</t>
        </is>
      </c>
      <c r="C1289" t="inlineStr">
        <is>
          <t>It felt like my whole world
was crashing down.</t>
        </is>
      </c>
      <c r="D1289">
        <f>HYPERLINK("https://www.youtube.com/watch?v=YmVpwXH4jhA&amp;t=46s", "Go to time")</f>
        <v/>
      </c>
    </row>
    <row r="1290">
      <c r="A1290">
        <f>HYPERLINK("https://www.youtube.com/watch?v=JDBkeYSxPtY", "Video")</f>
        <v/>
      </c>
      <c r="B1290" t="inlineStr">
        <is>
          <t>2:38</t>
        </is>
      </c>
      <c r="C1290" t="inlineStr">
        <is>
          <t>our imagination to thoroughly trash this</t>
        </is>
      </c>
      <c r="D1290">
        <f>HYPERLINK("https://www.youtube.com/watch?v=JDBkeYSxPtY&amp;t=158s", "Go to time")</f>
        <v/>
      </c>
    </row>
    <row r="1291">
      <c r="A1291">
        <f>HYPERLINK("https://www.youtube.com/watch?v=9klE-iUxX0c", "Video")</f>
        <v/>
      </c>
      <c r="B1291" t="inlineStr">
        <is>
          <t>2:45</t>
        </is>
      </c>
      <c r="C1291" t="inlineStr">
        <is>
          <t>into the air diminishes, 
and it comes crashing down.</t>
        </is>
      </c>
      <c r="D1291">
        <f>HYPERLINK("https://www.youtube.com/watch?v=9klE-iUxX0c&amp;t=165s", "Go to time")</f>
        <v/>
      </c>
    </row>
    <row r="1292">
      <c r="A1292">
        <f>HYPERLINK("https://www.youtube.com/watch?v=9klE-iUxX0c", "Video")</f>
        <v/>
      </c>
      <c r="B1292" t="inlineStr">
        <is>
          <t>3:41</t>
        </is>
      </c>
      <c r="C1292" t="inlineStr">
        <is>
          <t>Another pyroclastic surge rushes across
the valley, crashes into Pompei,</t>
        </is>
      </c>
      <c r="D1292">
        <f>HYPERLINK("https://www.youtube.com/watch?v=9klE-iUxX0c&amp;t=221s", "Go to time")</f>
        <v/>
      </c>
    </row>
    <row r="1293">
      <c r="A1293">
        <f>HYPERLINK("https://www.youtube.com/watch?v=puWumt39nak", "Video")</f>
        <v/>
      </c>
      <c r="B1293" t="inlineStr">
        <is>
          <t>3:56</t>
        </is>
      </c>
      <c r="C1293" t="inlineStr">
        <is>
          <t>rats thrived by making homes of our sewers
and buffets of our trash.</t>
        </is>
      </c>
      <c r="D1293">
        <f>HYPERLINK("https://www.youtube.com/watch?v=puWumt39nak&amp;t=236s", "Go to time")</f>
        <v/>
      </c>
    </row>
    <row r="1294">
      <c r="A1294">
        <f>HYPERLINK("https://www.youtube.com/watch?v=S_mtmDL31g4", "Video")</f>
        <v/>
      </c>
      <c r="B1294" t="inlineStr">
        <is>
          <t>0:10</t>
        </is>
      </c>
      <c r="C1294" t="inlineStr">
        <is>
          <t>and rain crashed upon
Mr. and Mrs. White’s roof</t>
        </is>
      </c>
      <c r="D1294">
        <f>HYPERLINK("https://www.youtube.com/watch?v=S_mtmDL31g4&amp;t=10s", "Go to time")</f>
        <v/>
      </c>
    </row>
    <row r="1295">
      <c r="A1295">
        <f>HYPERLINK("https://www.youtube.com/watch?v=S_mtmDL31g4", "Video")</f>
        <v/>
      </c>
      <c r="B1295" t="inlineStr">
        <is>
          <t>5:21</t>
        </is>
      </c>
      <c r="C1295" t="inlineStr">
        <is>
          <t>The knocks quickened
and crashed at the door.</t>
        </is>
      </c>
      <c r="D1295">
        <f>HYPERLINK("https://www.youtube.com/watch?v=S_mtmDL31g4&amp;t=321s", "Go to time")</f>
        <v/>
      </c>
    </row>
    <row r="1296">
      <c r="A1296">
        <f>HYPERLINK("https://www.youtube.com/watch?v=jVzbs81bDy0", "Video")</f>
        <v/>
      </c>
      <c r="B1296" t="inlineStr">
        <is>
          <t>1:08</t>
        </is>
      </c>
      <c r="C1296" t="inlineStr">
        <is>
          <t>to prevent plane crashes.</t>
        </is>
      </c>
      <c r="D1296">
        <f>HYPERLINK("https://www.youtube.com/watch?v=jVzbs81bDy0&amp;t=68s", "Go to time")</f>
        <v/>
      </c>
    </row>
    <row r="1297">
      <c r="A1297">
        <f>HYPERLINK("https://www.youtube.com/watch?v=NB6rMkiNKtM", "Video")</f>
        <v/>
      </c>
      <c r="B1297" t="inlineStr">
        <is>
          <t>5:49</t>
        </is>
      </c>
      <c r="C1297" t="inlineStr">
        <is>
          <t>crashes domestic violence those are the</t>
        </is>
      </c>
      <c r="D1297">
        <f>HYPERLINK("https://www.youtube.com/watch?v=NB6rMkiNKtM&amp;t=349s", "Go to time")</f>
        <v/>
      </c>
    </row>
    <row r="1298">
      <c r="A1298">
        <f>HYPERLINK("https://www.youtube.com/watch?v=CNbnLgetqHs", "Video")</f>
        <v/>
      </c>
      <c r="B1298" t="inlineStr">
        <is>
          <t>3:36</t>
        </is>
      </c>
      <c r="C1298" t="inlineStr">
        <is>
          <t>when a rash appears after they’re treated 
for an infection with penicillin</t>
        </is>
      </c>
      <c r="D1298">
        <f>HYPERLINK("https://www.youtube.com/watch?v=CNbnLgetqHs&amp;t=216s", "Go to time")</f>
        <v/>
      </c>
    </row>
    <row r="1299">
      <c r="A1299">
        <f>HYPERLINK("https://www.youtube.com/watch?v=CNbnLgetqHs", "Video")</f>
        <v/>
      </c>
      <c r="B1299" t="inlineStr">
        <is>
          <t>3:41</t>
        </is>
      </c>
      <c r="C1299" t="inlineStr">
        <is>
          <t>The rash is often blamed on penicillin,</t>
        </is>
      </c>
      <c r="D1299">
        <f>HYPERLINK("https://www.youtube.com/watch?v=CNbnLgetqHs&amp;t=221s", "Go to time")</f>
        <v/>
      </c>
    </row>
    <row r="1300">
      <c r="A1300">
        <f>HYPERLINK("https://www.youtube.com/watch?v=8l1NyR6UvxU", "Video")</f>
        <v/>
      </c>
      <c r="B1300" t="inlineStr">
        <is>
          <t>3:35</t>
        </is>
      </c>
      <c r="C1300" t="inlineStr">
        <is>
          <t>But his vast army had grown brash.</t>
        </is>
      </c>
      <c r="D1300">
        <f>HYPERLINK("https://www.youtube.com/watch?v=8l1NyR6UvxU&amp;t=215s", "Go to time")</f>
        <v/>
      </c>
    </row>
    <row r="1301">
      <c r="A1301">
        <f>HYPERLINK("https://www.youtube.com/watch?v=JAeIeYLlvTU", "Video")</f>
        <v/>
      </c>
      <c r="B1301" t="inlineStr">
        <is>
          <t>4:16</t>
        </is>
      </c>
      <c r="C1301" t="inlineStr">
        <is>
          <t>we'll see in a moment to crash safety</t>
        </is>
      </c>
      <c r="D1301">
        <f>HYPERLINK("https://www.youtube.com/watch?v=JAeIeYLlvTU&amp;t=256s", "Go to time")</f>
        <v/>
      </c>
    </row>
    <row r="1302">
      <c r="A1302">
        <f>HYPERLINK("https://www.youtube.com/watch?v=uEM2iDT-VAk", "Video")</f>
        <v/>
      </c>
      <c r="B1302" t="inlineStr">
        <is>
          <t>1:54</t>
        </is>
      </c>
      <c r="C1302" t="inlineStr">
        <is>
          <t>weight loss, skin rash, bone problems
like osteoporosis,</t>
        </is>
      </c>
      <c r="D1302">
        <f>HYPERLINK("https://www.youtube.com/watch?v=uEM2iDT-VAk&amp;t=114s", "Go to time")</f>
        <v/>
      </c>
    </row>
    <row r="1303">
      <c r="A1303">
        <f>HYPERLINK("https://www.youtube.com/watch?v=uEM2iDT-VAk", "Video")</f>
        <v/>
      </c>
      <c r="B1303" t="inlineStr">
        <is>
          <t>2:44</t>
        </is>
      </c>
      <c r="C1303" t="inlineStr">
        <is>
          <t>and suffer from fatigue, brain fog,
joint pain or skin rash.</t>
        </is>
      </c>
      <c r="D1303">
        <f>HYPERLINK("https://www.youtube.com/watch?v=uEM2iDT-VAk&amp;t=164s", "Go to time")</f>
        <v/>
      </c>
    </row>
    <row r="1304">
      <c r="A1304">
        <f>HYPERLINK("https://www.youtube.com/watch?v=dRSPy3ZwpBk", "Video")</f>
        <v/>
      </c>
      <c r="B1304" t="inlineStr">
        <is>
          <t>0:27</t>
        </is>
      </c>
      <c r="C1304" t="inlineStr">
        <is>
          <t>that I fell and I crashed down on the ground,</t>
        </is>
      </c>
      <c r="D1304">
        <f>HYPERLINK("https://www.youtube.com/watch?v=dRSPy3ZwpBk&amp;t=27s", "Go to time")</f>
        <v/>
      </c>
    </row>
    <row r="1305">
      <c r="A1305">
        <f>HYPERLINK("https://www.youtube.com/watch?v=_EF4LXLxquM", "Video")</f>
        <v/>
      </c>
      <c r="B1305" t="inlineStr">
        <is>
          <t>1:51</t>
        </is>
      </c>
      <c r="C1305" t="inlineStr">
        <is>
          <t>sort their trash.</t>
        </is>
      </c>
      <c r="D1305">
        <f>HYPERLINK("https://www.youtube.com/watch?v=_EF4LXLxquM&amp;t=111s", "Go to time")</f>
        <v/>
      </c>
    </row>
    <row r="1306">
      <c r="A1306">
        <f>HYPERLINK("https://www.youtube.com/watch?v=_EF4LXLxquM", "Video")</f>
        <v/>
      </c>
      <c r="B1306" t="inlineStr">
        <is>
          <t>2:35</t>
        </is>
      </c>
      <c r="C1306" t="inlineStr">
        <is>
          <t>all of which can cause them to be rerouted
to the incinerator or trash bin.</t>
        </is>
      </c>
      <c r="D1306">
        <f>HYPERLINK("https://www.youtube.com/watch?v=_EF4LXLxquM&amp;t=155s", "Go to time")</f>
        <v/>
      </c>
    </row>
    <row r="1307">
      <c r="A1307">
        <f>HYPERLINK("https://www.youtube.com/watch?v=p4VHMsIuPmk", "Video")</f>
        <v/>
      </c>
      <c r="B1307" t="inlineStr">
        <is>
          <t>4:33</t>
        </is>
      </c>
      <c r="C1307" t="inlineStr">
        <is>
          <t>But when it feels like it’s all going
to come crashing down, remember:</t>
        </is>
      </c>
      <c r="D1307">
        <f>HYPERLINK("https://www.youtube.com/watch?v=p4VHMsIuPmk&amp;t=273s", "Go to time")</f>
        <v/>
      </c>
    </row>
    <row r="1308">
      <c r="A1308">
        <f>HYPERLINK("https://www.youtube.com/watch?v=4NxN6PmxlBM", "Video")</f>
        <v/>
      </c>
      <c r="B1308" t="inlineStr">
        <is>
          <t>18:28</t>
        </is>
      </c>
      <c r="C1308" t="inlineStr">
        <is>
          <t>trash trucks today in Southern</t>
        </is>
      </c>
      <c r="D1308">
        <f>HYPERLINK("https://www.youtube.com/watch?v=4NxN6PmxlBM&amp;t=1108s", "Go to time")</f>
        <v/>
      </c>
    </row>
    <row r="1309">
      <c r="A1309">
        <f>HYPERLINK("https://www.youtube.com/watch?v=S3i6tJ4XNqA", "Video")</f>
        <v/>
      </c>
      <c r="B1309" t="inlineStr">
        <is>
          <t>0:55</t>
        </is>
      </c>
      <c r="C1309" t="inlineStr">
        <is>
          <t>as are waves crashing along the shore 
and the gusts of plasma in our sun.</t>
        </is>
      </c>
      <c r="D1309">
        <f>HYPERLINK("https://www.youtube.com/watch?v=S3i6tJ4XNqA&amp;t=55s", "Go to time")</f>
        <v/>
      </c>
    </row>
    <row r="1310">
      <c r="A1310">
        <f>HYPERLINK("https://www.youtube.com/watch?v=oULkYytYPgs", "Video")</f>
        <v/>
      </c>
      <c r="B1310" t="inlineStr">
        <is>
          <t>0:58</t>
        </is>
      </c>
      <c r="C1310" t="inlineStr">
        <is>
          <t>making ultrasharp scalpels,</t>
        </is>
      </c>
      <c r="D1310">
        <f>HYPERLINK("https://www.youtube.com/watch?v=oULkYytYPgs&amp;t=58s", "Go to time")</f>
        <v/>
      </c>
    </row>
    <row r="1311">
      <c r="A1311">
        <f>HYPERLINK("https://www.youtube.com/watch?v=sshUgVo8r3U", "Video")</f>
        <v/>
      </c>
      <c r="B1311" t="inlineStr">
        <is>
          <t>3:39</t>
        </is>
      </c>
      <c r="C1311" t="inlineStr">
        <is>
          <t>to fight allergic reactions, 
rashes, and asthma.</t>
        </is>
      </c>
      <c r="D1311">
        <f>HYPERLINK("https://www.youtube.com/watch?v=sshUgVo8r3U&amp;t=219s", "Go to time")</f>
        <v/>
      </c>
    </row>
    <row r="1312">
      <c r="A1312">
        <f>HYPERLINK("https://www.youtube.com/watch?v=sshUgVo8r3U", "Video")</f>
        <v/>
      </c>
      <c r="B1312" t="inlineStr">
        <is>
          <t>4:30</t>
        </is>
      </c>
      <c r="C1312" t="inlineStr">
        <is>
          <t>a process analogous to a constant 
asthma attack or rash.</t>
        </is>
      </c>
      <c r="D1312">
        <f>HYPERLINK("https://www.youtube.com/watch?v=sshUgVo8r3U&amp;t=270s", "Go to time")</f>
        <v/>
      </c>
    </row>
    <row r="1313">
      <c r="A1313">
        <f>HYPERLINK("https://www.youtube.com/watch?v=CNO9aOlGNkE", "Video")</f>
        <v/>
      </c>
      <c r="B1313" t="inlineStr">
        <is>
          <t>1:00</t>
        </is>
      </c>
      <c r="C1313" t="inlineStr">
        <is>
          <t>The caliph Al-Rashid himself is also 
traveling with the caravan this year.</t>
        </is>
      </c>
      <c r="D1313">
        <f>HYPERLINK("https://www.youtube.com/watch?v=CNO9aOlGNkE&amp;t=60s", "Go to time")</f>
        <v/>
      </c>
    </row>
    <row r="1314">
      <c r="A1314">
        <f>HYPERLINK("https://www.youtube.com/watch?v=ClPVJ25Ka4k", "Video")</f>
        <v/>
      </c>
      <c r="B1314" t="inlineStr">
        <is>
          <t>4:19</t>
        </is>
      </c>
      <c r="C1314" t="inlineStr">
        <is>
          <t>steroid creams can treat rashes
caused by poison ivy—</t>
        </is>
      </c>
      <c r="D1314">
        <f>HYPERLINK("https://www.youtube.com/watch?v=ClPVJ25Ka4k&amp;t=259s", "Go to time")</f>
        <v/>
      </c>
    </row>
    <row r="1315">
      <c r="A1315">
        <f>HYPERLINK("https://www.youtube.com/watch?v=ClPVJ25Ka4k", "Video")</f>
        <v/>
      </c>
      <c r="B1315" t="inlineStr">
        <is>
          <t>4:26</t>
        </is>
      </c>
      <c r="C1315" t="inlineStr">
        <is>
          <t>was the cause of the rash.</t>
        </is>
      </c>
      <c r="D1315">
        <f>HYPERLINK("https://www.youtube.com/watch?v=ClPVJ25Ka4k&amp;t=266s", "Go to time")</f>
        <v/>
      </c>
    </row>
    <row r="1316">
      <c r="A1316">
        <f>HYPERLINK("https://www.youtube.com/watch?v=1siE5_Q9vs0", "Video")</f>
        <v/>
      </c>
      <c r="B1316" t="inlineStr">
        <is>
          <t>2:44</t>
        </is>
      </c>
      <c r="C1316" t="inlineStr">
        <is>
          <t>and trash is polluting it.</t>
        </is>
      </c>
      <c r="D1316">
        <f>HYPERLINK("https://www.youtube.com/watch?v=1siE5_Q9vs0&amp;t=164s", "Go to time")</f>
        <v/>
      </c>
    </row>
    <row r="1317">
      <c r="A1317">
        <f>HYPERLINK("https://www.youtube.com/watch?v=LqeAiz691-s", "Video")</f>
        <v/>
      </c>
      <c r="B1317" t="inlineStr">
        <is>
          <t>0:59</t>
        </is>
      </c>
      <c r="C1317" t="inlineStr">
        <is>
          <t>a crashed on the floor and I nervously</t>
        </is>
      </c>
      <c r="D1317">
        <f>HYPERLINK("https://www.youtube.com/watch?v=LqeAiz691-s&amp;t=59s", "Go to time")</f>
        <v/>
      </c>
    </row>
    <row r="1318">
      <c r="A1318">
        <f>HYPERLINK("https://www.youtube.com/watch?v=UMMwgvLmN-M", "Video")</f>
        <v/>
      </c>
      <c r="B1318" t="inlineStr">
        <is>
          <t>0:59</t>
        </is>
      </c>
      <c r="C1318" t="inlineStr">
        <is>
          <t>rashes,</t>
        </is>
      </c>
      <c r="D1318">
        <f>HYPERLINK("https://www.youtube.com/watch?v=UMMwgvLmN-M&amp;t=59s", "Go to time")</f>
        <v/>
      </c>
    </row>
    <row r="1319">
      <c r="A1319">
        <f>HYPERLINK("https://www.youtube.com/watch?v=YiiLg_KbZDM", "Video")</f>
        <v/>
      </c>
      <c r="B1319" t="inlineStr">
        <is>
          <t>1:47</t>
        </is>
      </c>
      <c r="C1319" t="inlineStr">
        <is>
          <t>with a ceremony known as Annaprashan,</t>
        </is>
      </c>
      <c r="D1319">
        <f>HYPERLINK("https://www.youtube.com/watch?v=YiiLg_KbZDM&amp;t=107s", "Go to time")</f>
        <v/>
      </c>
    </row>
    <row r="1320">
      <c r="A1320">
        <f>HYPERLINK("https://www.youtube.com/watch?v=3xHURCCswAY", "Video")</f>
        <v/>
      </c>
      <c r="B1320" t="inlineStr">
        <is>
          <t>5:58</t>
        </is>
      </c>
      <c r="C1320" t="inlineStr">
        <is>
          <t>Manhattan and I tweeted for a crash pad</t>
        </is>
      </c>
      <c r="D1320">
        <f>HYPERLINK("https://www.youtube.com/watch?v=3xHURCCswAY&amp;t=358s", "Go to time")</f>
        <v/>
      </c>
    </row>
    <row r="1321">
      <c r="A1321">
        <f>HYPERLINK("https://www.youtube.com/watch?v=QJB0nmEjbDY", "Video")</f>
        <v/>
      </c>
      <c r="B1321" t="inlineStr">
        <is>
          <t>4:14</t>
        </is>
      </c>
      <c r="C1321" t="inlineStr">
        <is>
          <t>causing clumsy overshoots
and crash landings.</t>
        </is>
      </c>
      <c r="D1321">
        <f>HYPERLINK("https://www.youtube.com/watch?v=QJB0nmEjbDY&amp;t=254s", "Go to time")</f>
        <v/>
      </c>
    </row>
    <row r="1322">
      <c r="A1322">
        <f>HYPERLINK("https://www.youtube.com/watch?v=hebGhsNsjG0", "Video")</f>
        <v/>
      </c>
      <c r="B1322" t="inlineStr">
        <is>
          <t>0:35</t>
        </is>
      </c>
      <c r="C1322" t="inlineStr">
        <is>
          <t>A fraction of a second before their crash,</t>
        </is>
      </c>
      <c r="D1322">
        <f>HYPERLINK("https://www.youtube.com/watch?v=hebGhsNsjG0&amp;t=35s", "Go to time")</f>
        <v/>
      </c>
    </row>
    <row r="1323">
      <c r="A1323">
        <f>HYPERLINK("https://www.youtube.com/watch?v=-m0YaE8uKcg", "Video")</f>
        <v/>
      </c>
      <c r="B1323" t="inlineStr">
        <is>
          <t>1:54</t>
        </is>
      </c>
      <c r="C1323" t="inlineStr">
        <is>
          <t>80% of which is discarded as trash.</t>
        </is>
      </c>
      <c r="D1323">
        <f>HYPERLINK("https://www.youtube.com/watch?v=-m0YaE8uKcg&amp;t=114s", "Go to time")</f>
        <v/>
      </c>
    </row>
    <row r="1324">
      <c r="A1324">
        <f>HYPERLINK("https://www.youtube.com/watch?v=zAxfrI8zHU4", "Video")</f>
        <v/>
      </c>
      <c r="B1324" t="inlineStr">
        <is>
          <t>3:53</t>
        </is>
      </c>
      <c r="C1324" t="inlineStr">
        <is>
          <t>Zeus saw that Phaethon was destined for 
a crash that would set the Earth ablaze.</t>
        </is>
      </c>
      <c r="D1324">
        <f>HYPERLINK("https://www.youtube.com/watch?v=zAxfrI8zHU4&amp;t=233s", "Go to time")</f>
        <v/>
      </c>
    </row>
    <row r="1325">
      <c r="A1325">
        <f>HYPERLINK("https://www.youtube.com/watch?v=xg5y6Ao7VE4", "Video")</f>
        <v/>
      </c>
      <c r="B1325" t="inlineStr">
        <is>
          <t>0:44</t>
        </is>
      </c>
      <c r="C1325" t="inlineStr">
        <is>
          <t>“Rashomon.”</t>
        </is>
      </c>
      <c r="D1325">
        <f>HYPERLINK("https://www.youtube.com/watch?v=xg5y6Ao7VE4&amp;t=44s", "Go to time")</f>
        <v/>
      </c>
    </row>
    <row r="1326">
      <c r="A1326">
        <f>HYPERLINK("https://www.youtube.com/watch?v=xg5y6Ao7VE4", "Video")</f>
        <v/>
      </c>
      <c r="B1326" t="inlineStr">
        <is>
          <t>1:06</t>
        </is>
      </c>
      <c r="C1326" t="inlineStr">
        <is>
          <t>The Rashomon effect describes a situation</t>
        </is>
      </c>
      <c r="D1326">
        <f>HYPERLINK("https://www.youtube.com/watch?v=xg5y6Ao7VE4&amp;t=66s", "Go to time")</f>
        <v/>
      </c>
    </row>
    <row r="1327">
      <c r="A1327">
        <f>HYPERLINK("https://www.youtube.com/watch?v=xg5y6Ao7VE4", "Video")</f>
        <v/>
      </c>
      <c r="B1327" t="inlineStr">
        <is>
          <t>1:19</t>
        </is>
      </c>
      <c r="C1327" t="inlineStr">
        <is>
          <t>the Rashomon effect usually occurs
under two specific conditions.</t>
        </is>
      </c>
      <c r="D1327">
        <f>HYPERLINK("https://www.youtube.com/watch?v=xg5y6Ao7VE4&amp;t=79s", "Go to time")</f>
        <v/>
      </c>
    </row>
    <row r="1328">
      <c r="A1328">
        <f>HYPERLINK("https://www.youtube.com/watch?v=xg5y6Ao7VE4", "Video")</f>
        <v/>
      </c>
      <c r="B1328" t="inlineStr">
        <is>
          <t>1:36</t>
        </is>
      </c>
      <c r="C1328" t="inlineStr">
        <is>
          <t>But the Rashomon effect undermines the 
very idea of a singular, objective truth.</t>
        </is>
      </c>
      <c r="D1328">
        <f>HYPERLINK("https://www.youtube.com/watch?v=xg5y6Ao7VE4&amp;t=96s", "Go to time")</f>
        <v/>
      </c>
    </row>
    <row r="1329">
      <c r="A1329">
        <f>HYPERLINK("https://www.youtube.com/watch?v=xg5y6Ao7VE4", "Video")</f>
        <v/>
      </c>
      <c r="B1329" t="inlineStr">
        <is>
          <t>3:06</t>
        </is>
      </c>
      <c r="C1329" t="inlineStr">
        <is>
          <t>These underlying psychological
phenomena mean that the Rashomon effect</t>
        </is>
      </c>
      <c r="D1329">
        <f>HYPERLINK("https://www.youtube.com/watch?v=xg5y6Ao7VE4&amp;t=186s", "Go to time")</f>
        <v/>
      </c>
    </row>
    <row r="1330">
      <c r="A1330">
        <f>HYPERLINK("https://www.youtube.com/watch?v=xg5y6Ao7VE4", "Video")</f>
        <v/>
      </c>
      <c r="B1330" t="inlineStr">
        <is>
          <t>3:41</t>
        </is>
      </c>
      <c r="C1330" t="inlineStr">
        <is>
          <t>Experts aside, the Rashomon effect can
also impact the general public,</t>
        </is>
      </c>
      <c r="D1330">
        <f>HYPERLINK("https://www.youtube.com/watch?v=xg5y6Ao7VE4&amp;t=221s", "Go to time")</f>
        <v/>
      </c>
    </row>
    <row r="1331">
      <c r="A1331">
        <f>HYPERLINK("https://www.youtube.com/watch?v=xg5y6Ao7VE4", "Video")</f>
        <v/>
      </c>
      <c r="B1331" t="inlineStr">
        <is>
          <t>4:11</t>
        </is>
      </c>
      <c r="C1331" t="inlineStr">
        <is>
          <t>but perhaps the more important question 
the Rashomon effect raises is,</t>
        </is>
      </c>
      <c r="D1331">
        <f>HYPERLINK("https://www.youtube.com/watch?v=xg5y6Ao7VE4&amp;t=251s", "Go to time")</f>
        <v/>
      </c>
    </row>
    <row r="1332">
      <c r="A1332">
        <f>HYPERLINK("https://www.youtube.com/watch?v=_6xlNyWPpB8", "Video")</f>
        <v/>
      </c>
      <c r="B1332" t="inlineStr">
        <is>
          <t>1:19</t>
        </is>
      </c>
      <c r="C1332" t="inlineStr">
        <is>
          <t>as more trash comes in
and continues to take up space.</t>
        </is>
      </c>
      <c r="D1332">
        <f>HYPERLINK("https://www.youtube.com/watch?v=_6xlNyWPpB8&amp;t=79s", "Go to time")</f>
        <v/>
      </c>
    </row>
    <row r="1333">
      <c r="A1333">
        <f>HYPERLINK("https://www.youtube.com/watch?v=_6xlNyWPpB8", "Video")</f>
        <v/>
      </c>
      <c r="B1333" t="inlineStr">
        <is>
          <t>2:08</t>
        </is>
      </c>
      <c r="C1333" t="inlineStr">
        <is>
          <t>he's slowly drawn into a massive vortex,
where trash accumulates,</t>
        </is>
      </c>
      <c r="D1333">
        <f>HYPERLINK("https://www.youtube.com/watch?v=_6xlNyWPpB8&amp;t=128s", "Go to time")</f>
        <v/>
      </c>
    </row>
    <row r="1334">
      <c r="A1334">
        <f>HYPERLINK("https://www.youtube.com/watch?v=G6qREv4eTRM", "Video")</f>
        <v/>
      </c>
      <c r="B1334" t="inlineStr">
        <is>
          <t>2:25</t>
        </is>
      </c>
      <c r="C1334" t="inlineStr">
        <is>
          <t>as they crash into each other.</t>
        </is>
      </c>
      <c r="D1334">
        <f>HYPERLINK("https://www.youtube.com/watch?v=G6qREv4eTRM&amp;t=145s", "Go to time")</f>
        <v/>
      </c>
    </row>
    <row r="1335">
      <c r="A1335">
        <f>HYPERLINK("https://www.youtube.com/watch?v=r5_ZSnFDPRg", "Video")</f>
        <v/>
      </c>
      <c r="B1335" t="inlineStr">
        <is>
          <t>0:10</t>
        </is>
      </c>
      <c r="C1335" t="inlineStr">
        <is>
          <t>This is a song sung by a brown thrasher.</t>
        </is>
      </c>
      <c r="D1335">
        <f>HYPERLINK("https://www.youtube.com/watch?v=r5_ZSnFDPRg&amp;t=10s", "Go to time")</f>
        <v/>
      </c>
    </row>
    <row r="1336">
      <c r="A1336">
        <f>HYPERLINK("https://www.youtube.com/watch?v=Z8dZSySRX_g", "Video")</f>
        <v/>
      </c>
      <c r="B1336" t="inlineStr">
        <is>
          <t>0:21</t>
        </is>
      </c>
      <c r="C1336" t="inlineStr">
        <is>
          <t>an officer encountered a curious stone
on the outskirts of Rashid, or Rosetta.</t>
        </is>
      </c>
      <c r="D1336">
        <f>HYPERLINK("https://www.youtube.com/watch?v=Z8dZSySRX_g&amp;t=21s", "Go to time")</f>
        <v/>
      </c>
    </row>
    <row r="1337">
      <c r="A1337">
        <f>HYPERLINK("https://www.youtube.com/watch?v=TJgc28csgV0", "Video")</f>
        <v/>
      </c>
      <c r="B1337" t="inlineStr">
        <is>
          <t>3:34</t>
        </is>
      </c>
      <c r="C1337" t="inlineStr">
        <is>
          <t>Alpha causes the most ionization as it crashes into other atoms</t>
        </is>
      </c>
      <c r="D1337">
        <f>HYPERLINK("https://www.youtube.com/watch?v=TJgc28csgV0&amp;t=214s", "Go to time")</f>
        <v/>
      </c>
    </row>
    <row r="1338">
      <c r="A1338">
        <f>HYPERLINK("https://www.youtube.com/watch?v=gCfzeONu3Mo", "Video")</f>
        <v/>
      </c>
      <c r="B1338" t="inlineStr">
        <is>
          <t>0:36</t>
        </is>
      </c>
      <c r="C1338" t="inlineStr">
        <is>
          <t>or even crashing a multimillion
dollar probe into the surface of Mars.</t>
        </is>
      </c>
      <c r="D1338">
        <f>HYPERLINK("https://www.youtube.com/watch?v=gCfzeONu3Mo&amp;t=36s", "Go to time")</f>
        <v/>
      </c>
    </row>
    <row r="1339">
      <c r="A1339">
        <f>HYPERLINK("https://www.youtube.com/watch?v=ixIoDYVfKA0", "Video")</f>
        <v/>
      </c>
      <c r="B1339" t="inlineStr">
        <is>
          <t>2:11</t>
        </is>
      </c>
      <c r="C1339" t="inlineStr">
        <is>
          <t>Which one should 
your robot car crash into?</t>
        </is>
      </c>
      <c r="D1339">
        <f>HYPERLINK("https://www.youtube.com/watch?v=ixIoDYVfKA0&amp;t=131s", "Go to time")</f>
        <v/>
      </c>
    </row>
    <row r="1340">
      <c r="A1340">
        <f>HYPERLINK("https://www.youtube.com/watch?v=ixIoDYVfKA0", "Video")</f>
        <v/>
      </c>
      <c r="B1340" t="inlineStr">
        <is>
          <t>2:47</t>
        </is>
      </c>
      <c r="C1340" t="inlineStr">
        <is>
          <t>against a certain type 
of object to crash into.</t>
        </is>
      </c>
      <c r="D1340">
        <f>HYPERLINK("https://www.youtube.com/watch?v=ixIoDYVfKA0&amp;t=167s", "Go to time")</f>
        <v/>
      </c>
    </row>
    <row r="1341">
      <c r="A1341">
        <f>HYPERLINK("https://www.youtube.com/watch?v=iePEw_cHp8s", "Video")</f>
        <v/>
      </c>
      <c r="B1341" t="inlineStr">
        <is>
          <t>3:44</t>
        </is>
      </c>
      <c r="C1341" t="inlineStr">
        <is>
          <t>Ventris died in a car crash four years 
later, at the age of 34.</t>
        </is>
      </c>
      <c r="D1341">
        <f>HYPERLINK("https://www.youtube.com/watch?v=iePEw_cHp8s&amp;t=224s", "Go to time")</f>
        <v/>
      </c>
    </row>
    <row r="1342">
      <c r="A1342">
        <f>HYPERLINK("https://www.youtube.com/watch?v=8yOoOL9PC-o", "Video")</f>
        <v/>
      </c>
      <c r="B1342" t="inlineStr">
        <is>
          <t>0:33</t>
        </is>
      </c>
      <c r="C1342" t="inlineStr">
        <is>
          <t>The first asked about the correlation 
between rashes and a new skin cream.</t>
        </is>
      </c>
      <c r="D1342">
        <f>HYPERLINK("https://www.youtube.com/watch?v=8yOoOL9PC-o&amp;t=33s", "Go to time")</f>
        <v/>
      </c>
    </row>
    <row r="1343">
      <c r="A1343">
        <f>HYPERLINK("https://www.youtube.com/watch?v=Hk3fgjHNQ2Q", "Video")</f>
        <v/>
      </c>
      <c r="B1343" t="inlineStr">
        <is>
          <t>2:37</t>
        </is>
      </c>
      <c r="C1343" t="inlineStr">
        <is>
          <t>before the electron spirals in
to crash into the nucleus.</t>
        </is>
      </c>
      <c r="D1343">
        <f>HYPERLINK("https://www.youtube.com/watch?v=Hk3fgjHNQ2Q&amp;t=157s", "Go to time")</f>
        <v/>
      </c>
    </row>
    <row r="1344">
      <c r="A1344">
        <f>HYPERLINK("https://www.youtube.com/watch?v=x7KKkElpyKQ", "Video")</f>
        <v/>
      </c>
      <c r="B1344" t="inlineStr">
        <is>
          <t>1:50</t>
        </is>
      </c>
      <c r="C1344" t="inlineStr">
        <is>
          <t>making the whole thing come crashing down.</t>
        </is>
      </c>
      <c r="D1344">
        <f>HYPERLINK("https://www.youtube.com/watch?v=x7KKkElpyKQ&amp;t=110s", "Go to time")</f>
        <v/>
      </c>
    </row>
    <row r="1345">
      <c r="A1345">
        <f>HYPERLINK("https://www.youtube.com/watch?v=kSBB5PsRV-k", "Video")</f>
        <v/>
      </c>
      <c r="B1345" t="inlineStr">
        <is>
          <t>0:58</t>
        </is>
      </c>
      <c r="C1345" t="inlineStr">
        <is>
          <t>disposed of their trash,</t>
        </is>
      </c>
      <c r="D1345">
        <f>HYPERLINK("https://www.youtube.com/watch?v=kSBB5PsRV-k&amp;t=58s", "Go to time")</f>
        <v/>
      </c>
    </row>
    <row r="1346">
      <c r="A1346">
        <f>HYPERLINK("https://www.youtube.com/watch?v=uLNWhyNBvW4", "Video")</f>
        <v/>
      </c>
      <c r="B1346" t="inlineStr">
        <is>
          <t>3:26</t>
        </is>
      </c>
      <c r="C1346" t="inlineStr">
        <is>
          <t>As waves crashed, 
Kuapaka’a anchored the canoe</t>
        </is>
      </c>
      <c r="D1346">
        <f>HYPERLINK("https://www.youtube.com/watch?v=uLNWhyNBvW4&amp;t=206s", "Go to time")</f>
        <v/>
      </c>
    </row>
    <row r="1347">
      <c r="A1347">
        <f>HYPERLINK("https://www.youtube.com/watch?v=H7i9Anh0_Dg", "Video")</f>
        <v/>
      </c>
      <c r="B1347" t="inlineStr">
        <is>
          <t>2:13</t>
        </is>
      </c>
      <c r="C1347" t="inlineStr">
        <is>
          <t>and the populations crashed.</t>
        </is>
      </c>
      <c r="D1347">
        <f>HYPERLINK("https://www.youtube.com/watch?v=H7i9Anh0_Dg&amp;t=133s", "Go to time")</f>
        <v/>
      </c>
    </row>
    <row r="1348">
      <c r="A1348">
        <f>HYPERLINK("https://www.youtube.com/watch?v=7bUVjJWA6Vw", "Video")</f>
        <v/>
      </c>
      <c r="B1348" t="inlineStr">
        <is>
          <t>0:08</t>
        </is>
      </c>
      <c r="C1348" t="inlineStr">
        <is>
          <t>have to do with the time NASA accidentally
crashed a $200 million orbiter</t>
        </is>
      </c>
      <c r="D1348">
        <f>HYPERLINK("https://www.youtube.com/watch?v=7bUVjJWA6Vw&amp;t=8s", "Go to time")</f>
        <v/>
      </c>
    </row>
    <row r="1349">
      <c r="A1349">
        <f>HYPERLINK("https://www.youtube.com/watch?v=7bUVjJWA6Vw", "Video")</f>
        <v/>
      </c>
      <c r="B1349" t="inlineStr">
        <is>
          <t>0:19</t>
        </is>
      </c>
      <c r="C1349" t="inlineStr">
        <is>
          <t>That crash happened due to an error</t>
        </is>
      </c>
      <c r="D1349">
        <f>HYPERLINK("https://www.youtube.com/watch?v=7bUVjJWA6Vw&amp;t=19s", "Go to time")</f>
        <v/>
      </c>
    </row>
    <row r="1350">
      <c r="A1350">
        <f>HYPERLINK("https://www.youtube.com/watch?v=dzrwnwOx0fw", "Video")</f>
        <v/>
      </c>
      <c r="B1350" t="inlineStr">
        <is>
          <t>1:35</t>
        </is>
      </c>
      <c r="C1350" t="inlineStr">
        <is>
          <t>without anyone running out 
of fuel and crashing?</t>
        </is>
      </c>
      <c r="D1350">
        <f>HYPERLINK("https://www.youtube.com/watch?v=dzrwnwOx0fw&amp;t=95s", "Go to time")</f>
        <v/>
      </c>
    </row>
    <row r="1351">
      <c r="A1351">
        <f>HYPERLINK("https://www.youtube.com/watch?v=bJ3oTTm_Pdo", "Video")</f>
        <v/>
      </c>
      <c r="B1351" t="inlineStr">
        <is>
          <t>1:27</t>
        </is>
      </c>
      <c r="C1351" t="inlineStr">
        <is>
          <t>of keeping the young station 
from crashing into the Earth</t>
        </is>
      </c>
      <c r="D1351">
        <f>HYPERLINK("https://www.youtube.com/watch?v=bJ3oTTm_Pdo&amp;t=87s", "Go to time")</f>
        <v/>
      </c>
    </row>
    <row r="1352">
      <c r="A1352">
        <f>HYPERLINK("https://www.youtube.com/watch?v=uaalzEf5kPA", "Video")</f>
        <v/>
      </c>
      <c r="B1352" t="inlineStr">
        <is>
          <t>1:47</t>
        </is>
      </c>
      <c r="C1352" t="inlineStr">
        <is>
          <t>rash of suicide in China and in the</t>
        </is>
      </c>
      <c r="D1352">
        <f>HYPERLINK("https://www.youtube.com/watch?v=uaalzEf5kPA&amp;t=107s", "Go to time")</f>
        <v/>
      </c>
    </row>
    <row r="1353">
      <c r="A1353">
        <f>HYPERLINK("https://www.youtube.com/watch?v=szTK7EJvDgk", "Video")</f>
        <v/>
      </c>
      <c r="B1353" t="inlineStr">
        <is>
          <t>5:31</t>
        </is>
      </c>
      <c r="C1353" t="inlineStr">
        <is>
          <t>had gone terribly wrong in a plane crash</t>
        </is>
      </c>
      <c r="D1353">
        <f>HYPERLINK("https://www.youtube.com/watch?v=szTK7EJvDgk&amp;t=331s", "Go to time")</f>
        <v/>
      </c>
    </row>
    <row r="1354">
      <c r="A1354">
        <f>HYPERLINK("https://www.youtube.com/watch?v=LKvjIsyYng8", "Video")</f>
        <v/>
      </c>
      <c r="B1354" t="inlineStr">
        <is>
          <t>0:17</t>
        </is>
      </c>
      <c r="C1354" t="inlineStr">
        <is>
          <t>You and your team have crash-landed
on an ancient planet.</t>
        </is>
      </c>
      <c r="D1354">
        <f>HYPERLINK("https://www.youtube.com/watch?v=LKvjIsyYng8&amp;t=17s", "Go to time")</f>
        <v/>
      </c>
    </row>
    <row r="1355">
      <c r="A1355">
        <f>HYPERLINK("https://www.youtube.com/watch?v=fMPG-2vXi-s", "Video")</f>
        <v/>
      </c>
      <c r="B1355" t="inlineStr">
        <is>
          <t>3:01</t>
        </is>
      </c>
      <c r="C1355" t="inlineStr">
        <is>
          <t>Before anyone else could act rashly,</t>
        </is>
      </c>
      <c r="D1355">
        <f>HYPERLINK("https://www.youtube.com/watch?v=fMPG-2vXi-s&amp;t=181s", "Go to time")</f>
        <v/>
      </c>
    </row>
    <row r="1356">
      <c r="A1356">
        <f>HYPERLINK("https://www.youtube.com/watch?v=5t05I2DupoM", "Video")</f>
        <v/>
      </c>
      <c r="B1356" t="inlineStr">
        <is>
          <t>6:35</t>
        </is>
      </c>
      <c r="C1356" t="inlineStr">
        <is>
          <t>crashed in wo a sou city right after the</t>
        </is>
      </c>
      <c r="D1356">
        <f>HYPERLINK("https://www.youtube.com/watch?v=5t05I2DupoM&amp;t=395s", "Go to time")</f>
        <v/>
      </c>
    </row>
    <row r="1357">
      <c r="A1357">
        <f>HYPERLINK("https://www.youtube.com/watch?v=5t05I2DupoM", "Video")</f>
        <v/>
      </c>
      <c r="B1357" t="inlineStr">
        <is>
          <t>6:39</t>
        </is>
      </c>
      <c r="C1357" t="inlineStr">
        <is>
          <t>train crash authorities literally want</t>
        </is>
      </c>
      <c r="D1357">
        <f>HYPERLINK("https://www.youtube.com/watch?v=5t05I2DupoM&amp;t=399s", "Go to time")</f>
        <v/>
      </c>
    </row>
    <row r="1358">
      <c r="A1358">
        <f>HYPERLINK("https://www.youtube.com/watch?v=5t05I2DupoM", "Video")</f>
        <v/>
      </c>
      <c r="B1358" t="inlineStr">
        <is>
          <t>6:48</t>
        </is>
      </c>
      <c r="C1358" t="inlineStr">
        <is>
          <t>five days after the train crash there</t>
        </is>
      </c>
      <c r="D1358">
        <f>HYPERLINK("https://www.youtube.com/watch?v=5t05I2DupoM&amp;t=408s", "Go to time")</f>
        <v/>
      </c>
    </row>
    <row r="1359">
      <c r="A1359">
        <f>HYPERLINK("https://www.youtube.com/watch?v=5t05I2DupoM", "Video")</f>
        <v/>
      </c>
      <c r="B1359" t="inlineStr">
        <is>
          <t>14:56</t>
        </is>
      </c>
      <c r="C1359" t="inlineStr">
        <is>
          <t>Beijing the story about TR crash maybe</t>
        </is>
      </c>
      <c r="D1359">
        <f>HYPERLINK("https://www.youtube.com/watch?v=5t05I2DupoM&amp;t=896s", "Go to time")</f>
        <v/>
      </c>
    </row>
    <row r="1360">
      <c r="A1360">
        <f>HYPERLINK("https://www.youtube.com/watch?v=ZV7RzS8QRXE", "Video")</f>
        <v/>
      </c>
      <c r="B1360" t="inlineStr">
        <is>
          <t>0:15</t>
        </is>
      </c>
      <c r="C1360" t="inlineStr">
        <is>
          <t>producing painful sores and rashes 
that persisted for roughly two years.</t>
        </is>
      </c>
      <c r="D1360">
        <f>HYPERLINK("https://www.youtube.com/watch?v=ZV7RzS8QRXE&amp;t=15s", "Go to time")</f>
        <v/>
      </c>
    </row>
    <row r="1361">
      <c r="A1361">
        <f>HYPERLINK("https://www.youtube.com/watch?v=WY77rVR_jdQ", "Video")</f>
        <v/>
      </c>
      <c r="B1361" t="inlineStr">
        <is>
          <t>3:42</t>
        </is>
      </c>
      <c r="C1361" t="inlineStr">
        <is>
          <t>crashes with the porn and then Meredith</t>
        </is>
      </c>
      <c r="D1361">
        <f>HYPERLINK("https://www.youtube.com/watch?v=WY77rVR_jdQ&amp;t=222s", "Go to time")</f>
        <v/>
      </c>
    </row>
    <row r="1362">
      <c r="A1362">
        <f>HYPERLINK("https://www.youtube.com/watch?v=er5aJy0fHvI", "Video")</f>
        <v/>
      </c>
      <c r="B1362" t="inlineStr">
        <is>
          <t>0:56</t>
        </is>
      </c>
      <c r="C1362" t="inlineStr">
        <is>
          <t>he has a sugar crash in the afternoon</t>
        </is>
      </c>
      <c r="D1362">
        <f>HYPERLINK("https://www.youtube.com/watch?v=er5aJy0fHvI&amp;t=56s", "Go to time")</f>
        <v/>
      </c>
    </row>
    <row r="1363">
      <c r="A1363">
        <f>HYPERLINK("https://www.youtube.com/watch?v=er5aJy0fHvI", "Video")</f>
        <v/>
      </c>
      <c r="B1363" t="inlineStr">
        <is>
          <t>3:44</t>
        </is>
      </c>
      <c r="C1363" t="inlineStr">
        <is>
          <t>and i got a really bad rash</t>
        </is>
      </c>
      <c r="D1363">
        <f>HYPERLINK("https://www.youtube.com/watch?v=er5aJy0fHvI&amp;t=224s", "Go to time")</f>
        <v/>
      </c>
    </row>
    <row r="1364">
      <c r="A1364">
        <f>HYPERLINK("https://www.youtube.com/watch?v=tagwCS0T0pg", "Video")</f>
        <v/>
      </c>
      <c r="B1364" t="inlineStr">
        <is>
          <t>3:51</t>
        </is>
      </c>
      <c r="C1364" t="inlineStr">
        <is>
          <t>event of a crash driver always protects</t>
        </is>
      </c>
      <c r="D1364">
        <f>HYPERLINK("https://www.youtube.com/watch?v=tagwCS0T0pg&amp;t=231s", "Go to time")</f>
        <v/>
      </c>
    </row>
    <row r="1365">
      <c r="A1365">
        <f>HYPERLINK("https://www.youtube.com/watch?v=Ta1MFI7oKAk", "Video")</f>
        <v/>
      </c>
      <c r="B1365" t="inlineStr">
        <is>
          <t>2:29</t>
        </is>
      </c>
      <c r="C1365" t="inlineStr">
        <is>
          <t>-You come to my house,
bust up my trash cans,</t>
        </is>
      </c>
      <c r="D1365">
        <f>HYPERLINK("https://www.youtube.com/watch?v=Ta1MFI7oKAk&amp;t=149s", "Go to time")</f>
        <v/>
      </c>
    </row>
    <row r="1366">
      <c r="A1366">
        <f>HYPERLINK("https://www.youtube.com/watch?v=n--loWPgV0c", "Video")</f>
        <v/>
      </c>
      <c r="B1366" t="inlineStr">
        <is>
          <t>2:04</t>
        </is>
      </c>
      <c r="C1366" t="inlineStr">
        <is>
          <t>took the trash out so i think it's in</t>
        </is>
      </c>
      <c r="D1366">
        <f>HYPERLINK("https://www.youtube.com/watch?v=n--loWPgV0c&amp;t=124s", "Go to time")</f>
        <v/>
      </c>
    </row>
    <row r="1367">
      <c r="A1367">
        <f>HYPERLINK("https://www.youtube.com/watch?v=ckdfR61vSnk", "Video")</f>
        <v/>
      </c>
      <c r="B1367" t="inlineStr">
        <is>
          <t>1:42</t>
        </is>
      </c>
      <c r="C1367" t="inlineStr">
        <is>
          <t>in the trash you would not believe what</t>
        </is>
      </c>
      <c r="D1367">
        <f>HYPERLINK("https://www.youtube.com/watch?v=ckdfR61vSnk&amp;t=102s", "Go to time")</f>
        <v/>
      </c>
    </row>
    <row r="1368">
      <c r="A1368">
        <f>HYPERLINK("https://www.youtube.com/watch?v=aYWhDZurjSw", "Video")</f>
        <v/>
      </c>
      <c r="B1368" t="inlineStr">
        <is>
          <t>7:10</t>
        </is>
      </c>
      <c r="C1368" t="inlineStr">
        <is>
          <t>You know what? I bet loves a little wedding crashers. No way sure family. Of course. I saw it</t>
        </is>
      </c>
      <c r="D1368">
        <f>HYPERLINK("https://www.youtube.com/watch?v=aYWhDZurjSw&amp;t=430s", "Go to time")</f>
        <v/>
      </c>
    </row>
    <row r="1369">
      <c r="A1369">
        <f>HYPERLINK("https://www.youtube.com/watch?v=aYWhDZurjSw", "Video")</f>
        <v/>
      </c>
      <c r="B1369" t="inlineStr">
        <is>
          <t>7:15</t>
        </is>
      </c>
      <c r="C1369" t="inlineStr">
        <is>
          <t>I saw wedding crashers accidentally. I bought a ticket for Grizzly Man and went into the wrong theater after an hour</t>
        </is>
      </c>
      <c r="D1369">
        <f>HYPERLINK("https://www.youtube.com/watch?v=aYWhDZurjSw&amp;t=435s", "Go to time")</f>
        <v/>
      </c>
    </row>
    <row r="1370">
      <c r="A1370">
        <f>HYPERLINK("https://www.youtube.com/watch?v=aYWhDZurjSw", "Video")</f>
        <v/>
      </c>
      <c r="B1370" t="inlineStr">
        <is>
          <t>7:36</t>
        </is>
      </c>
      <c r="C1370" t="inlineStr">
        <is>
          <t>Once again Jim I will take care of this. I will locate the wedding crashers and report them to Phil's</t>
        </is>
      </c>
      <c r="D1370">
        <f>HYPERLINK("https://www.youtube.com/watch?v=aYWhDZurjSw&amp;t=456s", "Go to time")</f>
        <v/>
      </c>
    </row>
    <row r="1371">
      <c r="A1371">
        <f>HYPERLINK("https://www.youtube.com/watch?v=PPtjYEEeZS0", "Video")</f>
        <v/>
      </c>
      <c r="B1371" t="inlineStr">
        <is>
          <t>5:57</t>
        </is>
      </c>
      <c r="C1371" t="inlineStr">
        <is>
          <t>trash hardcore parkour</t>
        </is>
      </c>
      <c r="D1371">
        <f>HYPERLINK("https://www.youtube.com/watch?v=PPtjYEEeZS0&amp;t=357s", "Go to time")</f>
        <v/>
      </c>
    </row>
    <row r="1372">
      <c r="A1372">
        <f>HYPERLINK("https://www.youtube.com/watch?v=iO6-QVVMRTo", "Video")</f>
        <v/>
      </c>
      <c r="B1372" t="inlineStr">
        <is>
          <t>1:48</t>
        </is>
      </c>
      <c r="C1372" t="inlineStr">
        <is>
          <t>sunion took the trash at so I think it's</t>
        </is>
      </c>
      <c r="D1372">
        <f>HYPERLINK("https://www.youtube.com/watch?v=iO6-QVVMRTo&amp;t=108s", "Go to time")</f>
        <v/>
      </c>
    </row>
    <row r="1373">
      <c r="A1373">
        <f>HYPERLINK("https://www.youtube.com/watch?v=M2PbN20g09s", "Video")</f>
        <v/>
      </c>
      <c r="B1373" t="inlineStr">
        <is>
          <t>3:52</t>
        </is>
      </c>
      <c r="C1373" t="inlineStr">
        <is>
          <t>big red trash</t>
        </is>
      </c>
      <c r="D1373">
        <f>HYPERLINK("https://www.youtube.com/watch?v=M2PbN20g09s&amp;t=232s", "Go to time")</f>
        <v/>
      </c>
    </row>
    <row r="1374">
      <c r="A1374">
        <f>HYPERLINK("https://www.youtube.com/watch?v=Ph3OcYxzUV8", "Video")</f>
        <v/>
      </c>
      <c r="B1374" t="inlineStr">
        <is>
          <t>5:31</t>
        </is>
      </c>
      <c r="C1374" t="inlineStr">
        <is>
          <t>computer crashes with the porn and then</t>
        </is>
      </c>
      <c r="D1374">
        <f>HYPERLINK("https://www.youtube.com/watch?v=Ph3OcYxzUV8&amp;t=331s", "Go to time")</f>
        <v/>
      </c>
    </row>
    <row r="1375">
      <c r="A1375">
        <f>HYPERLINK("https://www.youtube.com/watch?v=SlBtQZnm_68", "Video")</f>
        <v/>
      </c>
      <c r="B1375" t="inlineStr">
        <is>
          <t>9:24</t>
        </is>
      </c>
      <c r="C1375" t="inlineStr">
        <is>
          <t>backflip gainer into the trash hardcore</t>
        </is>
      </c>
      <c r="D1375">
        <f>HYPERLINK("https://www.youtube.com/watch?v=SlBtQZnm_68&amp;t=564s", "Go to time")</f>
        <v/>
      </c>
    </row>
    <row r="1376">
      <c r="A1376">
        <f>HYPERLINK("https://www.youtube.com/watch?v=0hwQr-pkf9c", "Video")</f>
        <v/>
      </c>
      <c r="B1376" t="inlineStr">
        <is>
          <t>4:49</t>
        </is>
      </c>
      <c r="C1376" t="inlineStr">
        <is>
          <t>the moonface kid who crashed into the</t>
        </is>
      </c>
      <c r="D1376">
        <f>HYPERLINK("https://www.youtube.com/watch?v=0hwQr-pkf9c&amp;t=289s", "Go to time")</f>
        <v/>
      </c>
    </row>
    <row r="1377">
      <c r="A1377">
        <f>HYPERLINK("https://www.youtube.com/watch?v=A-HYv97NKSg", "Video")</f>
        <v/>
      </c>
      <c r="B1377" t="inlineStr">
        <is>
          <t>1:01</t>
        </is>
      </c>
      <c r="C1377" t="inlineStr">
        <is>
          <t>backflip gainer into the trash hardcore</t>
        </is>
      </c>
      <c r="D1377">
        <f>HYPERLINK("https://www.youtube.com/watch?v=A-HYv97NKSg&amp;t=61s", "Go to time")</f>
        <v/>
      </c>
    </row>
    <row r="1378">
      <c r="A1378">
        <f>HYPERLINK("https://www.youtube.com/watch?v=5KkIdNEHHFQ", "Video")</f>
        <v/>
      </c>
      <c r="B1378" t="inlineStr">
        <is>
          <t>5:47</t>
        </is>
      </c>
      <c r="C1378" t="inlineStr">
        <is>
          <t>into the trash can.
-Yeah, gainer!</t>
        </is>
      </c>
      <c r="D1378">
        <f>HYPERLINK("https://www.youtube.com/watch?v=5KkIdNEHHFQ&amp;t=347s", "Go to time")</f>
        <v/>
      </c>
    </row>
    <row r="1379">
      <c r="A1379">
        <f>HYPERLINK("https://www.youtube.com/watch?v=fY9mcl9gbt0", "Video")</f>
        <v/>
      </c>
      <c r="B1379" t="inlineStr">
        <is>
          <t>9:05</t>
        </is>
      </c>
      <c r="C1379" t="inlineStr">
        <is>
          <t>Drake has a bit of a rash and he's hot I</t>
        </is>
      </c>
      <c r="D1379">
        <f>HYPERLINK("https://www.youtube.com/watch?v=fY9mcl9gbt0&amp;t=545s", "Go to time")</f>
        <v/>
      </c>
    </row>
    <row r="1380">
      <c r="A1380">
        <f>HYPERLINK("https://www.youtube.com/watch?v=J8QxOPJGFEs", "Video")</f>
        <v/>
      </c>
      <c r="B1380" t="inlineStr">
        <is>
          <t>8:35</t>
        </is>
      </c>
      <c r="C1380" t="inlineStr">
        <is>
          <t>it's a trash can</t>
        </is>
      </c>
      <c r="D1380">
        <f>HYPERLINK("https://www.youtube.com/watch?v=J8QxOPJGFEs&amp;t=515s", "Go to time")</f>
        <v/>
      </c>
    </row>
    <row r="1381">
      <c r="A1381">
        <f>HYPERLINK("https://www.youtube.com/watch?v=YllmYoVdfR4", "Video")</f>
        <v/>
      </c>
      <c r="B1381" t="inlineStr">
        <is>
          <t>0:25</t>
        </is>
      </c>
      <c r="C1381" t="inlineStr">
        <is>
          <t>it's trash like your sign unless you</t>
        </is>
      </c>
      <c r="D1381">
        <f>HYPERLINK("https://www.youtube.com/watch?v=YllmYoVdfR4&amp;t=25s", "Go to time")</f>
        <v/>
      </c>
    </row>
    <row r="1382">
      <c r="A1382">
        <f>HYPERLINK("https://www.youtube.com/watch?v=YllmYoVdfR4", "Video")</f>
        <v/>
      </c>
      <c r="B1382" t="inlineStr">
        <is>
          <t>3:14</t>
        </is>
      </c>
      <c r="C1382" t="inlineStr">
        <is>
          <t>oscar's trash for stanley's crap for</t>
        </is>
      </c>
      <c r="D1382">
        <f>HYPERLINK("https://www.youtube.com/watch?v=YllmYoVdfR4&amp;t=194s", "Go to time")</f>
        <v/>
      </c>
    </row>
    <row r="1383">
      <c r="A1383">
        <f>HYPERLINK("https://www.youtube.com/watch?v=Y54dfdonqgM", "Video")</f>
        <v/>
      </c>
      <c r="B1383" t="inlineStr">
        <is>
          <t>7:17</t>
        </is>
      </c>
      <c r="C1383" t="inlineStr">
        <is>
          <t>-You know what? I bet a lot
of them are wedding crashers</t>
        </is>
      </c>
      <c r="D1383">
        <f>HYPERLINK("https://www.youtube.com/watch?v=Y54dfdonqgM&amp;t=437s", "Go to time")</f>
        <v/>
      </c>
    </row>
    <row r="1384">
      <c r="A1384">
        <f>HYPERLINK("https://www.youtube.com/watch?v=Y54dfdonqgM", "Video")</f>
        <v/>
      </c>
      <c r="B1384" t="inlineStr">
        <is>
          <t>7:24</t>
        </is>
      </c>
      <c r="C1384" t="inlineStr">
        <is>
          <t>I saw "Wedding Crashers"
accidentally.</t>
        </is>
      </c>
      <c r="D1384">
        <f>HYPERLINK("https://www.youtube.com/watch?v=Y54dfdonqgM&amp;t=444s", "Go to time")</f>
        <v/>
      </c>
    </row>
    <row r="1385">
      <c r="A1385">
        <f>HYPERLINK("https://www.youtube.com/watch?v=Y54dfdonqgM", "Video")</f>
        <v/>
      </c>
      <c r="B1385" t="inlineStr">
        <is>
          <t>7:39</t>
        </is>
      </c>
      <c r="C1385" t="inlineStr">
        <is>
          <t>I will locate
the wedding crashers</t>
        </is>
      </c>
      <c r="D1385">
        <f>HYPERLINK("https://www.youtube.com/watch?v=Y54dfdonqgM&amp;t=459s", "Go to time")</f>
        <v/>
      </c>
    </row>
    <row r="1386">
      <c r="A1386">
        <f>HYPERLINK("https://www.youtube.com/watch?v=bScxXio_gH8", "Video")</f>
        <v/>
      </c>
      <c r="B1386" t="inlineStr">
        <is>
          <t>10:27</t>
        </is>
      </c>
      <c r="C1386" t="inlineStr">
        <is>
          <t>boss we sold bit's trash can and we</t>
        </is>
      </c>
      <c r="D1386">
        <f>HYPERLINK("https://www.youtube.com/watch?v=bScxXio_gH8&amp;t=627s", "Go to time")</f>
        <v/>
      </c>
    </row>
    <row r="1387">
      <c r="A1387">
        <f>HYPERLINK("https://www.youtube.com/watch?v=XX_WErDgCag", "Video")</f>
        <v/>
      </c>
      <c r="B1387" t="inlineStr">
        <is>
          <t>4:10</t>
        </is>
      </c>
      <c r="C1387" t="inlineStr">
        <is>
          <t>he's been trashing us relentlessly on</t>
        </is>
      </c>
      <c r="D1387">
        <f>HYPERLINK("https://www.youtube.com/watch?v=XX_WErDgCag&amp;t=250s", "Go to time")</f>
        <v/>
      </c>
    </row>
    <row r="1388">
      <c r="A1388">
        <f>HYPERLINK("https://www.youtube.com/watch?v=X_4wLhA5h7M", "Video")</f>
        <v/>
      </c>
      <c r="B1388" t="inlineStr">
        <is>
          <t>2:00</t>
        </is>
      </c>
      <c r="C1388" t="inlineStr">
        <is>
          <t>trash</t>
        </is>
      </c>
      <c r="D1388">
        <f>HYPERLINK("https://www.youtube.com/watch?v=X_4wLhA5h7M&amp;t=120s", "Go to time")</f>
        <v/>
      </c>
    </row>
    <row r="1389">
      <c r="A1389">
        <f>HYPERLINK("https://www.youtube.com/watch?v=1tfI4ug17FI", "Video")</f>
        <v/>
      </c>
      <c r="B1389" t="inlineStr">
        <is>
          <t>4:07</t>
        </is>
      </c>
      <c r="C1389" t="inlineStr">
        <is>
          <t>here I don't talk trash I talk smack</t>
        </is>
      </c>
      <c r="D1389">
        <f>HYPERLINK("https://www.youtube.com/watch?v=1tfI4ug17FI&amp;t=247s", "Go to time")</f>
        <v/>
      </c>
    </row>
    <row r="1390">
      <c r="A1390">
        <f>HYPERLINK("https://www.youtube.com/watch?v=1tfI4ug17FI", "Video")</f>
        <v/>
      </c>
      <c r="B1390" t="inlineStr">
        <is>
          <t>4:10</t>
        </is>
      </c>
      <c r="C1390" t="inlineStr">
        <is>
          <t>they're totally different trash talk is</t>
        </is>
      </c>
      <c r="D1390">
        <f>HYPERLINK("https://www.youtube.com/watch?v=1tfI4ug17FI&amp;t=250s", "Go to time")</f>
        <v/>
      </c>
    </row>
    <row r="1391">
      <c r="A1391">
        <f>HYPERLINK("https://www.youtube.com/watch?v=1tfI4ug17FI", "Video")</f>
        <v/>
      </c>
      <c r="B1391" t="inlineStr">
        <is>
          <t>4:39</t>
        </is>
      </c>
      <c r="C1391" t="inlineStr">
        <is>
          <t>can't beat Daryl please Kelly's trash</t>
        </is>
      </c>
      <c r="D1391">
        <f>HYPERLINK("https://www.youtube.com/watch?v=1tfI4ug17FI&amp;t=279s", "Go to time")</f>
        <v/>
      </c>
    </row>
    <row r="1392">
      <c r="A1392">
        <f>HYPERLINK("https://www.youtube.com/watch?v=cORMwIo89Lw", "Video")</f>
        <v/>
      </c>
      <c r="B1392" t="inlineStr">
        <is>
          <t>5:29</t>
        </is>
      </c>
      <c r="C1392" t="inlineStr">
        <is>
          <t>trash</t>
        </is>
      </c>
      <c r="D1392">
        <f>HYPERLINK("https://www.youtube.com/watch?v=cORMwIo89Lw&amp;t=329s", "Go to time")</f>
        <v/>
      </c>
    </row>
    <row r="1393">
      <c r="A1393">
        <f>HYPERLINK("https://www.youtube.com/watch?v=JIs7qNQcQAE", "Video")</f>
        <v/>
      </c>
      <c r="B1393" t="inlineStr">
        <is>
          <t>2:49</t>
        </is>
      </c>
      <c r="C1393" t="inlineStr">
        <is>
          <t>crash driver always protects his side</t>
        </is>
      </c>
      <c r="D1393">
        <f>HYPERLINK("https://www.youtube.com/watch?v=JIs7qNQcQAE&amp;t=169s", "Go to time")</f>
        <v/>
      </c>
    </row>
    <row r="1394">
      <c r="A1394">
        <f>HYPERLINK("https://www.youtube.com/watch?v=Kp80693kNCs", "Video")</f>
        <v/>
      </c>
      <c r="B1394" t="inlineStr">
        <is>
          <t>9:03</t>
        </is>
      </c>
      <c r="C1394" t="inlineStr">
        <is>
          <t>beer me some trash</t>
        </is>
      </c>
      <c r="D1394">
        <f>HYPERLINK("https://www.youtube.com/watch?v=Kp80693kNCs&amp;t=543s", "Go to time")</f>
        <v/>
      </c>
    </row>
    <row r="1395">
      <c r="A1395">
        <f>HYPERLINK("https://www.youtube.com/watch?v=RnPT4ZiENic", "Video")</f>
        <v/>
      </c>
      <c r="B1395" t="inlineStr">
        <is>
          <t>0:18</t>
        </is>
      </c>
      <c r="C1395" t="inlineStr">
        <is>
          <t>trash can yeah yeah yeah yeah yeah</t>
        </is>
      </c>
      <c r="D1395">
        <f>HYPERLINK("https://www.youtube.com/watch?v=RnPT4ZiENic&amp;t=18s", "Go to time")</f>
        <v/>
      </c>
    </row>
    <row r="1396">
      <c r="A1396">
        <f>HYPERLINK("https://www.youtube.com/watch?v=Wgt5bCvD0sg", "Video")</f>
        <v/>
      </c>
      <c r="B1396" t="inlineStr">
        <is>
          <t>10:02</t>
        </is>
      </c>
      <c r="C1396" t="inlineStr">
        <is>
          <t>Gainer into the trash</t>
        </is>
      </c>
      <c r="D1396">
        <f>HYPERLINK("https://www.youtube.com/watch?v=Wgt5bCvD0sg&amp;t=602s", "Go to time")</f>
        <v/>
      </c>
    </row>
    <row r="1397">
      <c r="A1397">
        <f>HYPERLINK("https://www.youtube.com/watch?v=mYp0WQssACo", "Video")</f>
        <v/>
      </c>
      <c r="B1397" t="inlineStr">
        <is>
          <t>0:28</t>
        </is>
      </c>
      <c r="C1397" t="inlineStr">
        <is>
          <t>crash in the afternoon and then he falls</t>
        </is>
      </c>
      <c r="D1397">
        <f>HYPERLINK("https://www.youtube.com/watch?v=mYp0WQssACo&amp;t=28s", "Go to time")</f>
        <v/>
      </c>
    </row>
    <row r="1398">
      <c r="A1398">
        <f>HYPERLINK("https://www.youtube.com/watch?v=mYp0WQssACo", "Video")</f>
        <v/>
      </c>
      <c r="B1398" t="inlineStr">
        <is>
          <t>2:57</t>
        </is>
      </c>
      <c r="C1398" t="inlineStr">
        <is>
          <t>kids and I got a really bad rash from</t>
        </is>
      </c>
      <c r="D1398">
        <f>HYPERLINK("https://www.youtube.com/watch?v=mYp0WQssACo&amp;t=177s", "Go to time")</f>
        <v/>
      </c>
    </row>
    <row r="1399">
      <c r="A1399">
        <f>HYPERLINK("https://www.youtube.com/watch?v=dv0kh5a5RqA", "Video")</f>
        <v/>
      </c>
      <c r="B1399" t="inlineStr">
        <is>
          <t>0:13</t>
        </is>
      </c>
      <c r="C1399" t="inlineStr">
        <is>
          <t>crash driver always protects his side</t>
        </is>
      </c>
      <c r="D1399">
        <f>HYPERLINK("https://www.youtube.com/watch?v=dv0kh5a5RqA&amp;t=13s", "Go to time")</f>
        <v/>
      </c>
    </row>
    <row r="1400">
      <c r="A1400">
        <f>HYPERLINK("https://www.youtube.com/watch?v=f3meSYa9LfQ", "Video")</f>
        <v/>
      </c>
      <c r="B1400" t="inlineStr">
        <is>
          <t>17:36</t>
        </is>
      </c>
      <c r="C1400" t="inlineStr">
        <is>
          <t>Drake has a bit of a rash and he's hot I</t>
        </is>
      </c>
      <c r="D1400">
        <f>HYPERLINK("https://www.youtube.com/watch?v=f3meSYa9LfQ&amp;t=1056s", "Go to time")</f>
        <v/>
      </c>
    </row>
    <row r="1401">
      <c r="A1401">
        <f>HYPERLINK("https://www.youtube.com/watch?v=tWmSV07FDoo", "Video")</f>
        <v/>
      </c>
      <c r="B1401" t="inlineStr">
        <is>
          <t>0:09</t>
        </is>
      </c>
      <c r="C1401" t="inlineStr">
        <is>
          <t>why have i been separating the trash</t>
        </is>
      </c>
      <c r="D1401">
        <f>HYPERLINK("https://www.youtube.com/watch?v=tWmSV07FDoo&amp;t=9s", "Go to time")</f>
        <v/>
      </c>
    </row>
    <row r="1402">
      <c r="A1402">
        <f>HYPERLINK("https://www.youtube.com/watch?v=5Vtgf9_3Q30", "Video")</f>
        <v/>
      </c>
      <c r="B1402" t="inlineStr">
        <is>
          <t>0:47</t>
        </is>
      </c>
      <c r="C1402" t="inlineStr">
        <is>
          <t>the kids and I got a really bad rash</t>
        </is>
      </c>
      <c r="D1402">
        <f>HYPERLINK("https://www.youtube.com/watch?v=5Vtgf9_3Q30&amp;t=47s", "Go to time")</f>
        <v/>
      </c>
    </row>
    <row r="1403">
      <c r="A1403">
        <f>HYPERLINK("https://www.youtube.com/watch?v=78SgHHz6kuQ", "Video")</f>
        <v/>
      </c>
      <c r="B1403" t="inlineStr">
        <is>
          <t>5:28</t>
        </is>
      </c>
      <c r="C1403" t="inlineStr">
        <is>
          <t>In the event of a crash, the driver always protects his side first.</t>
        </is>
      </c>
      <c r="D1403">
        <f>HYPERLINK("https://www.youtube.com/watch?v=78SgHHz6kuQ&amp;t=328s", "Go to time")</f>
        <v/>
      </c>
    </row>
    <row r="1404">
      <c r="A1404">
        <f>HYPERLINK("https://www.youtube.com/watch?v=9IDvInOaSgM", "Video")</f>
        <v/>
      </c>
      <c r="B1404" t="inlineStr">
        <is>
          <t>7:27</t>
        </is>
      </c>
      <c r="C1404" t="inlineStr">
        <is>
          <t>then he has a sugar crash in the</t>
        </is>
      </c>
      <c r="D1404">
        <f>HYPERLINK("https://www.youtube.com/watch?v=9IDvInOaSgM&amp;t=447s", "Go to time")</f>
        <v/>
      </c>
    </row>
    <row r="1405">
      <c r="A1405">
        <f>HYPERLINK("https://www.youtube.com/watch?v=O-kcDI8qQSI", "Video")</f>
        <v/>
      </c>
      <c r="B1405" t="inlineStr">
        <is>
          <t>0:51</t>
        </is>
      </c>
      <c r="C1405" t="inlineStr">
        <is>
          <t>need a place to crash for a couple of</t>
        </is>
      </c>
      <c r="D1405">
        <f>HYPERLINK("https://www.youtube.com/watch?v=O-kcDI8qQSI&amp;t=51s", "Go to time")</f>
        <v/>
      </c>
    </row>
    <row r="1406">
      <c r="A1406">
        <f>HYPERLINK("https://www.youtube.com/watch?v=rD0uWHoKS_w", "Video")</f>
        <v/>
      </c>
      <c r="B1406" t="inlineStr">
        <is>
          <t>2:35</t>
        </is>
      </c>
      <c r="C1406" t="inlineStr">
        <is>
          <t>event of a crash driver always protects</t>
        </is>
      </c>
      <c r="D1406">
        <f>HYPERLINK("https://www.youtube.com/watch?v=rD0uWHoKS_w&amp;t=155s", "Go to time")</f>
        <v/>
      </c>
    </row>
    <row r="1407">
      <c r="A1407">
        <f>HYPERLINK("https://www.youtube.com/watch?v=Jhi4PwN8XY4", "Video")</f>
        <v/>
      </c>
      <c r="B1407" t="inlineStr">
        <is>
          <t>0:09</t>
        </is>
      </c>
      <c r="C1407" t="inlineStr">
        <is>
          <t>been separating the trash into whites</t>
        </is>
      </c>
      <c r="D1407">
        <f>HYPERLINK("https://www.youtube.com/watch?v=Jhi4PwN8XY4&amp;t=9s", "Go to time")</f>
        <v/>
      </c>
    </row>
    <row r="1408">
      <c r="A1408">
        <f>HYPERLINK("https://www.youtube.com/watch?v=xf3jtSIZryQ", "Video")</f>
        <v/>
      </c>
      <c r="B1408" t="inlineStr">
        <is>
          <t>2:38</t>
        </is>
      </c>
      <c r="C1408" t="inlineStr">
        <is>
          <t>trash case in</t>
        </is>
      </c>
      <c r="D1408">
        <f>HYPERLINK("https://www.youtube.com/watch?v=xf3jtSIZryQ&amp;t=158s", "Go to time")</f>
        <v/>
      </c>
    </row>
    <row r="1409">
      <c r="A1409">
        <f>HYPERLINK("https://www.youtube.com/watch?v=AKZSaqp_BJc", "Video")</f>
        <v/>
      </c>
      <c r="B1409" t="inlineStr">
        <is>
          <t>33:55</t>
        </is>
      </c>
      <c r="C1409" t="inlineStr">
        <is>
          <t>much so it's a big red trash comp that's</t>
        </is>
      </c>
      <c r="D1409">
        <f>HYPERLINK("https://www.youtube.com/watch?v=AKZSaqp_BJc&amp;t=2035s", "Go to time")</f>
        <v/>
      </c>
    </row>
    <row r="1410">
      <c r="A1410">
        <f>HYPERLINK("https://www.youtube.com/watch?v=RK78IKPzeNc", "Video")</f>
        <v/>
      </c>
      <c r="B1410" t="inlineStr">
        <is>
          <t>7:40</t>
        </is>
      </c>
      <c r="C1410" t="inlineStr">
        <is>
          <t>[Crashing]</t>
        </is>
      </c>
      <c r="D1410">
        <f>HYPERLINK("https://www.youtube.com/watch?v=RK78IKPzeNc&amp;t=460s", "Go to time")</f>
        <v/>
      </c>
    </row>
    <row r="1411">
      <c r="A1411">
        <f>HYPERLINK("https://www.youtube.com/watch?v=Wy0e_WJNnOc", "Video")</f>
        <v/>
      </c>
      <c r="B1411" t="inlineStr">
        <is>
          <t>32:16</t>
        </is>
      </c>
      <c r="C1411" t="inlineStr">
        <is>
          <t>into the trash</t>
        </is>
      </c>
      <c r="D1411">
        <f>HYPERLINK("https://www.youtube.com/watch?v=Wy0e_WJNnOc&amp;t=1936s", "Go to time")</f>
        <v/>
      </c>
    </row>
    <row r="1412">
      <c r="A1412">
        <f>HYPERLINK("https://www.youtube.com/watch?v=uTT9zPrN84g", "Video")</f>
        <v/>
      </c>
      <c r="B1412" t="inlineStr">
        <is>
          <t>0:30</t>
        </is>
      </c>
      <c r="C1412" t="inlineStr">
        <is>
          <t>the event of a crash driver always</t>
        </is>
      </c>
      <c r="D1412">
        <f>HYPERLINK("https://www.youtube.com/watch?v=uTT9zPrN84g&amp;t=30s", "Go to time")</f>
        <v/>
      </c>
    </row>
    <row r="1413">
      <c r="A1413">
        <f>HYPERLINK("https://www.youtube.com/watch?v=TOB2vzPfxNA", "Video")</f>
        <v/>
      </c>
      <c r="B1413" t="inlineStr">
        <is>
          <t>0:48</t>
        </is>
      </c>
      <c r="C1413" t="inlineStr">
        <is>
          <t>it's a trash can</t>
        </is>
      </c>
      <c r="D1413">
        <f>HYPERLINK("https://www.youtube.com/watch?v=TOB2vzPfxNA&amp;t=48s", "Go to time")</f>
        <v/>
      </c>
    </row>
    <row r="1414">
      <c r="A1414">
        <f>HYPERLINK("https://www.youtube.com/watch?v=NrXhuER90j8", "Video")</f>
        <v/>
      </c>
      <c r="B1414" t="inlineStr">
        <is>
          <t>1:32</t>
        </is>
      </c>
      <c r="C1414" t="inlineStr">
        <is>
          <t>And that is
the humble trash can.</t>
        </is>
      </c>
      <c r="D1414">
        <f>HYPERLINK("https://www.youtube.com/watch?v=NrXhuER90j8&amp;t=92s", "Go to time")</f>
        <v/>
      </c>
    </row>
    <row r="1415">
      <c r="A1415">
        <f>HYPERLINK("https://www.youtube.com/watch?v=NrXhuER90j8", "Video")</f>
        <v/>
      </c>
      <c r="B1415" t="inlineStr">
        <is>
          <t>1:34</t>
        </is>
      </c>
      <c r="C1415" t="inlineStr">
        <is>
          <t>This is for you, trash can.</t>
        </is>
      </c>
      <c r="D1415">
        <f>HYPERLINK("https://www.youtube.com/watch?v=NrXhuER90j8&amp;t=94s", "Go to time")</f>
        <v/>
      </c>
    </row>
    <row r="1416">
      <c r="A1416">
        <f>HYPERLINK("https://www.youtube.com/watch?v=EXchr8GaUOc", "Video")</f>
        <v/>
      </c>
      <c r="B1416" t="inlineStr">
        <is>
          <t>7:08</t>
        </is>
      </c>
      <c r="C1416" t="inlineStr">
        <is>
          <t>a crash driver always protects his side</t>
        </is>
      </c>
      <c r="D1416">
        <f>HYPERLINK("https://www.youtube.com/watch?v=EXchr8GaUOc&amp;t=428s", "Go to time")</f>
        <v/>
      </c>
    </row>
    <row r="1417">
      <c r="A1417">
        <f>HYPERLINK("https://www.youtube.com/watch?v=oxH24B0FOJQ", "Video")</f>
        <v/>
      </c>
      <c r="B1417" t="inlineStr">
        <is>
          <t>8:43</t>
        </is>
      </c>
      <c r="C1417" t="inlineStr">
        <is>
          <t>Drake has a bit of a rash and he's hot</t>
        </is>
      </c>
      <c r="D1417">
        <f>HYPERLINK("https://www.youtube.com/watch?v=oxH24B0FOJQ&amp;t=523s", "Go to time")</f>
        <v/>
      </c>
    </row>
    <row r="1418">
      <c r="A1418">
        <f>HYPERLINK("https://www.youtube.com/watch?v=CpvHx0R2Ytc", "Video")</f>
        <v/>
      </c>
      <c r="B1418" t="inlineStr">
        <is>
          <t>1:10</t>
        </is>
      </c>
      <c r="C1418" t="inlineStr">
        <is>
          <t>like to see died in a car crash or you</t>
        </is>
      </c>
      <c r="D1418">
        <f>HYPERLINK("https://www.youtube.com/watch?v=CpvHx0R2Ytc&amp;t=70s", "Go to time")</f>
        <v/>
      </c>
    </row>
    <row r="1419">
      <c r="A1419">
        <f>HYPERLINK("https://www.youtube.com/watch?v=iqBaE6ZKuVs", "Video")</f>
        <v/>
      </c>
      <c r="B1419" t="inlineStr">
        <is>
          <t>1:55</t>
        </is>
      </c>
      <c r="C1419" t="inlineStr">
        <is>
          <t>are Wedding Crashers no way you know I</t>
        </is>
      </c>
      <c r="D1419">
        <f>HYPERLINK("https://www.youtube.com/watch?v=iqBaE6ZKuVs&amp;t=115s", "Go to time")</f>
        <v/>
      </c>
    </row>
    <row r="1420">
      <c r="A1420">
        <f>HYPERLINK("https://www.youtube.com/watch?v=iqBaE6ZKuVs", "Video")</f>
        <v/>
      </c>
      <c r="B1420" t="inlineStr">
        <is>
          <t>2:07</t>
        </is>
      </c>
      <c r="C1420" t="inlineStr">
        <is>
          <t>this I will locate The Wedding Crashers</t>
        </is>
      </c>
      <c r="D1420">
        <f>HYPERLINK("https://www.youtube.com/watch?v=iqBaE6ZKuVs&amp;t=127s", "Go to time")</f>
        <v/>
      </c>
    </row>
    <row r="1421">
      <c r="A1421">
        <f>HYPERLINK("https://www.youtube.com/watch?v=iqBaE6ZKuVs", "Video")</f>
        <v/>
      </c>
      <c r="B1421" t="inlineStr">
        <is>
          <t>4:06</t>
        </is>
      </c>
      <c r="C1421" t="inlineStr">
        <is>
          <t>what's he doing Crasher</t>
        </is>
      </c>
      <c r="D1421">
        <f>HYPERLINK("https://www.youtube.com/watch?v=iqBaE6ZKuVs&amp;t=246s", "Go to time")</f>
        <v/>
      </c>
    </row>
    <row r="1422">
      <c r="A1422">
        <f>HYPERLINK("https://www.youtube.com/watch?v=Dz5KyKigBTE", "Video")</f>
        <v/>
      </c>
      <c r="B1422" t="inlineStr">
        <is>
          <t>38:49</t>
        </is>
      </c>
      <c r="C1422" t="inlineStr">
        <is>
          <t>the trash</t>
        </is>
      </c>
      <c r="D1422">
        <f>HYPERLINK("https://www.youtube.com/watch?v=Dz5KyKigBTE&amp;t=2329s", "Go to time")</f>
        <v/>
      </c>
    </row>
    <row r="1423">
      <c r="A1423">
        <f>HYPERLINK("https://www.youtube.com/watch?v=9Ht_GI2zOxo", "Video")</f>
        <v/>
      </c>
      <c r="B1423" t="inlineStr">
        <is>
          <t>3:36</t>
        </is>
      </c>
      <c r="C1423" t="inlineStr">
        <is>
          <t>Aah!
[ Crashing ]</t>
        </is>
      </c>
      <c r="D1423">
        <f>HYPERLINK("https://www.youtube.com/watch?v=9Ht_GI2zOxo&amp;t=216s", "Go to time")</f>
        <v/>
      </c>
    </row>
    <row r="1424">
      <c r="A1424">
        <f>HYPERLINK("https://www.youtube.com/watch?v=9Ht_GI2zOxo", "Video")</f>
        <v/>
      </c>
      <c r="B1424" t="inlineStr">
        <is>
          <t>3:44</t>
        </is>
      </c>
      <c r="C1424" t="inlineStr">
        <is>
          <t>-Oh, my God!
[ Crashing ]</t>
        </is>
      </c>
      <c r="D1424">
        <f>HYPERLINK("https://www.youtube.com/watch?v=9Ht_GI2zOxo&amp;t=224s", "Go to time")</f>
        <v/>
      </c>
    </row>
    <row r="1425">
      <c r="A1425">
        <f>HYPERLINK("https://www.youtube.com/watch?v=9Ht_GI2zOxo", "Video")</f>
        <v/>
      </c>
      <c r="B1425" t="inlineStr">
        <is>
          <t>4:04</t>
        </is>
      </c>
      <c r="C1425" t="inlineStr">
        <is>
          <t>[ Crashing ]</t>
        </is>
      </c>
      <c r="D1425">
        <f>HYPERLINK("https://www.youtube.com/watch?v=9Ht_GI2zOxo&amp;t=244s", "Go to time")</f>
        <v/>
      </c>
    </row>
    <row r="1426">
      <c r="A1426">
        <f>HYPERLINK("https://www.youtube.com/watch?v=JWxcCCVJ1aU", "Video")</f>
        <v/>
      </c>
      <c r="B1426" t="inlineStr">
        <is>
          <t>0:11</t>
        </is>
      </c>
      <c r="C1426" t="inlineStr">
        <is>
          <t>candle forget you come on it's trash</t>
        </is>
      </c>
      <c r="D1426">
        <f>HYPERLINK("https://www.youtube.com/watch?v=JWxcCCVJ1aU&amp;t=11s", "Go to time")</f>
        <v/>
      </c>
    </row>
    <row r="1427">
      <c r="A1427">
        <f>HYPERLINK("https://www.youtube.com/watch?v=JWxcCCVJ1aU", "Video")</f>
        <v/>
      </c>
      <c r="B1427" t="inlineStr">
        <is>
          <t>2:21</t>
        </is>
      </c>
      <c r="C1427" t="inlineStr">
        <is>
          <t>garbage for Oscars trash for Stanley's</t>
        </is>
      </c>
      <c r="D1427">
        <f>HYPERLINK("https://www.youtube.com/watch?v=JWxcCCVJ1aU&amp;t=141s", "Go to time")</f>
        <v/>
      </c>
    </row>
    <row r="1428">
      <c r="A1428">
        <f>HYPERLINK("https://www.youtube.com/watch?v=bBsh6iztmJI", "Video")</f>
        <v/>
      </c>
      <c r="B1428" t="inlineStr">
        <is>
          <t>8:46</t>
        </is>
      </c>
      <c r="C1428" t="inlineStr">
        <is>
          <t>Robbie Robbie Drake has a bit of a rash</t>
        </is>
      </c>
      <c r="D1428">
        <f>HYPERLINK("https://www.youtube.com/watch?v=bBsh6iztmJI&amp;t=526s", "Go to time")</f>
        <v/>
      </c>
    </row>
    <row r="1429">
      <c r="A1429">
        <f>HYPERLINK("https://www.youtube.com/watch?v=Y-lzXwOtzzw", "Video")</f>
        <v/>
      </c>
      <c r="B1429" t="inlineStr">
        <is>
          <t>4:34</t>
        </is>
      </c>
      <c r="C1429" t="inlineStr">
        <is>
          <t>lame he's been trashing us relentlessly</t>
        </is>
      </c>
      <c r="D1429">
        <f>HYPERLINK("https://www.youtube.com/watch?v=Y-lzXwOtzzw&amp;t=274s", "Go to time")</f>
        <v/>
      </c>
    </row>
    <row r="1430">
      <c r="A1430">
        <f>HYPERLINK("https://www.youtube.com/watch?v=0Kvw2BPKjz0", "Video")</f>
        <v/>
      </c>
      <c r="B1430" t="inlineStr">
        <is>
          <t>1:06</t>
        </is>
      </c>
      <c r="C1430" t="inlineStr">
        <is>
          <t>backflip gainer into the trash hardcore</t>
        </is>
      </c>
      <c r="D1430">
        <f>HYPERLINK("https://www.youtube.com/watch?v=0Kvw2BPKjz0&amp;t=66s", "Go to time")</f>
        <v/>
      </c>
    </row>
    <row r="1431">
      <c r="A1431">
        <f>HYPERLINK("https://www.youtube.com/watch?v=6VhnU3_-KUY", "Video")</f>
        <v/>
      </c>
      <c r="B1431" t="inlineStr">
        <is>
          <t>1:04</t>
        </is>
      </c>
      <c r="C1431" t="inlineStr">
        <is>
          <t>gainer into the trash can.</t>
        </is>
      </c>
      <c r="D1431">
        <f>HYPERLINK("https://www.youtube.com/watch?v=6VhnU3_-KUY&amp;t=64s", "Go to time")</f>
        <v/>
      </c>
    </row>
    <row r="1432">
      <c r="A1432">
        <f>HYPERLINK("https://www.youtube.com/watch?v=bpU2QwWvupg", "Video")</f>
        <v/>
      </c>
      <c r="B1432" t="inlineStr">
        <is>
          <t>54:38</t>
        </is>
      </c>
      <c r="C1432" t="inlineStr">
        <is>
          <t>trash</t>
        </is>
      </c>
      <c r="D1432">
        <f>HYPERLINK("https://www.youtube.com/watch?v=bpU2QwWvupg&amp;t=3278s", "Go to time")</f>
        <v/>
      </c>
    </row>
    <row r="1433">
      <c r="A1433">
        <f>HYPERLINK("https://www.youtube.com/watch?v=9eqze5JWNjY", "Video")</f>
        <v/>
      </c>
      <c r="B1433" t="inlineStr">
        <is>
          <t>2:23</t>
        </is>
      </c>
      <c r="C1433" t="inlineStr">
        <is>
          <t>- It's a big red trash compactor!
- What are you --</t>
        </is>
      </c>
      <c r="D1433">
        <f>HYPERLINK("https://www.youtube.com/watch?v=9eqze5JWNjY&amp;t=143s", "Go to time")</f>
        <v/>
      </c>
    </row>
    <row r="1434">
      <c r="A1434">
        <f>HYPERLINK("https://www.youtube.com/watch?v=9eqze5JWNjY", "Video")</f>
        <v/>
      </c>
      <c r="B1434" t="inlineStr">
        <is>
          <t>2:25</t>
        </is>
      </c>
      <c r="C1434" t="inlineStr">
        <is>
          <t>- It's not a trash compactor!
[arguing]</t>
        </is>
      </c>
      <c r="D1434">
        <f>HYPERLINK("https://www.youtube.com/watch?v=9eqze5JWNjY&amp;t=145s", "Go to time")</f>
        <v/>
      </c>
    </row>
    <row r="1435">
      <c r="A1435">
        <f>HYPERLINK("https://www.youtube.com/watch?v=JNByBj_AwSs", "Video")</f>
        <v/>
      </c>
      <c r="B1435" t="inlineStr">
        <is>
          <t>0:43</t>
        </is>
      </c>
      <c r="C1435" t="inlineStr">
        <is>
          <t>in the event of a crash driver always</t>
        </is>
      </c>
      <c r="D1435">
        <f>HYPERLINK("https://www.youtube.com/watch?v=JNByBj_AwSs&amp;t=43s", "Go to time")</f>
        <v/>
      </c>
    </row>
    <row r="1436">
      <c r="A1436">
        <f>HYPERLINK("https://www.youtube.com/watch?v=fDE4f22asCE", "Video")</f>
        <v/>
      </c>
      <c r="B1436" t="inlineStr">
        <is>
          <t>10:08</t>
        </is>
      </c>
      <c r="C1436" t="inlineStr">
        <is>
          <t>here I don't talk trash I talk smack</t>
        </is>
      </c>
      <c r="D1436">
        <f>HYPERLINK("https://www.youtube.com/watch?v=fDE4f22asCE&amp;t=608s", "Go to time")</f>
        <v/>
      </c>
    </row>
    <row r="1437">
      <c r="A1437">
        <f>HYPERLINK("https://www.youtube.com/watch?v=fDE4f22asCE", "Video")</f>
        <v/>
      </c>
      <c r="B1437" t="inlineStr">
        <is>
          <t>10:11</t>
        </is>
      </c>
      <c r="C1437" t="inlineStr">
        <is>
          <t>they're totally different trash talk is</t>
        </is>
      </c>
      <c r="D1437">
        <f>HYPERLINK("https://www.youtube.com/watch?v=fDE4f22asCE&amp;t=611s", "Go to time")</f>
        <v/>
      </c>
    </row>
    <row r="1438">
      <c r="A1438">
        <f>HYPERLINK("https://www.youtube.com/watch?v=fDE4f22asCE", "Video")</f>
        <v/>
      </c>
      <c r="B1438" t="inlineStr">
        <is>
          <t>10:40</t>
        </is>
      </c>
      <c r="C1438" t="inlineStr">
        <is>
          <t>can't beat Daryl please Kelly's trash</t>
        </is>
      </c>
      <c r="D1438">
        <f>HYPERLINK("https://www.youtube.com/watch?v=fDE4f22asCE&amp;t=640s", "Go to time")</f>
        <v/>
      </c>
    </row>
    <row r="1439">
      <c r="A1439">
        <f>HYPERLINK("https://www.youtube.com/watch?v=qfnbZOReFYs", "Video")</f>
        <v/>
      </c>
      <c r="B1439" t="inlineStr">
        <is>
          <t>5:17</t>
        </is>
      </c>
      <c r="C1439" t="inlineStr">
        <is>
          <t>Rashad</t>
        </is>
      </c>
      <c r="D1439">
        <f>HYPERLINK("https://www.youtube.com/watch?v=qfnbZOReFYs&amp;t=317s", "Go to time")</f>
        <v/>
      </c>
    </row>
    <row r="1440">
      <c r="A1440">
        <f>HYPERLINK("https://www.youtube.com/watch?v=QEenZCUwyB0", "Video")</f>
        <v/>
      </c>
      <c r="B1440" t="inlineStr">
        <is>
          <t>13:31</t>
        </is>
      </c>
      <c r="C1440" t="inlineStr">
        <is>
          <t>we stole Dwight's trash can and we found</t>
        </is>
      </c>
      <c r="D1440">
        <f>HYPERLINK("https://www.youtube.com/watch?v=QEenZCUwyB0&amp;t=811s", "Go to time")</f>
        <v/>
      </c>
    </row>
    <row r="1441">
      <c r="A1441">
        <f>HYPERLINK("https://www.youtube.com/watch?v=u_Mrk5fCRj4", "Video")</f>
        <v/>
      </c>
      <c r="B1441" t="inlineStr">
        <is>
          <t>6:12</t>
        </is>
      </c>
      <c r="C1441" t="inlineStr">
        <is>
          <t>and I got a really bad rash from the</t>
        </is>
      </c>
      <c r="D1441">
        <f>HYPERLINK("https://www.youtube.com/watch?v=u_Mrk5fCRj4&amp;t=372s", "Go to time")</f>
        <v/>
      </c>
    </row>
    <row r="1442">
      <c r="A1442">
        <f>HYPERLINK("https://www.youtube.com/watch?v=9V5rHru4R7Y", "Video")</f>
        <v/>
      </c>
      <c r="B1442" t="inlineStr">
        <is>
          <t>4:05</t>
        </is>
      </c>
      <c r="C1442" t="inlineStr">
        <is>
          <t>are Wedding Crashers no way I saw</t>
        </is>
      </c>
      <c r="D1442">
        <f>HYPERLINK("https://www.youtube.com/watch?v=9V5rHru4R7Y&amp;t=245s", "Go to time")</f>
        <v/>
      </c>
    </row>
    <row r="1443">
      <c r="A1443">
        <f>HYPERLINK("https://www.youtube.com/watch?v=9V5rHru4R7Y", "Video")</f>
        <v/>
      </c>
      <c r="B1443" t="inlineStr">
        <is>
          <t>4:07</t>
        </is>
      </c>
      <c r="C1443" t="inlineStr">
        <is>
          <t>Wedding Crashers accidentally I bought a</t>
        </is>
      </c>
      <c r="D1443">
        <f>HYPERLINK("https://www.youtube.com/watch?v=9V5rHru4R7Y&amp;t=247s", "Go to time")</f>
        <v/>
      </c>
    </row>
    <row r="1444">
      <c r="A1444">
        <f>HYPERLINK("https://www.youtube.com/watch?v=9V5rHru4R7Y", "Video")</f>
        <v/>
      </c>
      <c r="B1444" t="inlineStr">
        <is>
          <t>4:30</t>
        </is>
      </c>
      <c r="C1444" t="inlineStr">
        <is>
          <t>this I will locate The Wedding Crashers</t>
        </is>
      </c>
      <c r="D1444">
        <f>HYPERLINK("https://www.youtube.com/watch?v=9V5rHru4R7Y&amp;t=270s", "Go to time")</f>
        <v/>
      </c>
    </row>
    <row r="1445">
      <c r="A1445">
        <f>HYPERLINK("https://www.youtube.com/watch?v=9V5rHru4R7Y", "Video")</f>
        <v/>
      </c>
      <c r="B1445" t="inlineStr">
        <is>
          <t>6:22</t>
        </is>
      </c>
      <c r="C1445" t="inlineStr">
        <is>
          <t>what's he doing Crasher</t>
        </is>
      </c>
      <c r="D1445">
        <f>HYPERLINK("https://www.youtube.com/watch?v=9V5rHru4R7Y&amp;t=382s", "Go to time")</f>
        <v/>
      </c>
    </row>
    <row r="1446">
      <c r="A1446">
        <f>HYPERLINK("https://www.youtube.com/watch?v=Y1tG3dXmxqU", "Video")</f>
        <v/>
      </c>
      <c r="B1446" t="inlineStr">
        <is>
          <t>5:54</t>
        </is>
      </c>
      <c r="C1446" t="inlineStr">
        <is>
          <t>this it's a big red trash compact that's</t>
        </is>
      </c>
      <c r="D1446">
        <f>HYPERLINK("https://www.youtube.com/watch?v=Y1tG3dXmxqU&amp;t=354s", "Go to time")</f>
        <v/>
      </c>
    </row>
    <row r="1447">
      <c r="A1447">
        <f>HYPERLINK("https://www.youtube.com/watch?v=Pg25fA7x8jg", "Video")</f>
        <v/>
      </c>
      <c r="B1447" t="inlineStr">
        <is>
          <t>7:28</t>
        </is>
      </c>
      <c r="C1447" t="inlineStr">
        <is>
          <t>crashes with the poor and then Meredith</t>
        </is>
      </c>
      <c r="D1447">
        <f>HYPERLINK("https://www.youtube.com/watch?v=Pg25fA7x8jg&amp;t=448s", "Go to time")</f>
        <v/>
      </c>
    </row>
    <row r="1448">
      <c r="A1448">
        <f>HYPERLINK("https://www.youtube.com/watch?v=sb3gom-rr_Y", "Video")</f>
        <v/>
      </c>
      <c r="B1448" t="inlineStr">
        <is>
          <t>7:21</t>
        </is>
      </c>
      <c r="C1448" t="inlineStr">
        <is>
          <t>trash</t>
        </is>
      </c>
      <c r="D1448">
        <f>HYPERLINK("https://www.youtube.com/watch?v=sb3gom-rr_Y&amp;t=441s", "Go to time")</f>
        <v/>
      </c>
    </row>
    <row r="1449">
      <c r="A1449">
        <f>HYPERLINK("https://www.youtube.com/watch?v=IBJJrZ5LAVQ", "Video")</f>
        <v/>
      </c>
      <c r="B1449" t="inlineStr">
        <is>
          <t>9:01</t>
        </is>
      </c>
      <c r="C1449" t="inlineStr">
        <is>
          <t>pain and turmoil don't do anything rash</t>
        </is>
      </c>
      <c r="D1449">
        <f>HYPERLINK("https://www.youtube.com/watch?v=IBJJrZ5LAVQ&amp;t=541s", "Go to time")</f>
        <v/>
      </c>
    </row>
    <row r="1450">
      <c r="A1450">
        <f>HYPERLINK("https://www.youtube.com/watch?v=J6rLdbIO41g", "Video")</f>
        <v/>
      </c>
      <c r="B1450" t="inlineStr">
        <is>
          <t>0:55</t>
        </is>
      </c>
      <c r="C1450" t="inlineStr">
        <is>
          <t>Crasher Patrol</t>
        </is>
      </c>
      <c r="D1450">
        <f>HYPERLINK("https://www.youtube.com/watch?v=J6rLdbIO41g&amp;t=55s", "Go to time")</f>
        <v/>
      </c>
    </row>
    <row r="1451">
      <c r="A1451">
        <f>HYPERLINK("https://www.youtube.com/watch?v=VSv64fV0LDk", "Video")</f>
        <v/>
      </c>
      <c r="B1451" t="inlineStr">
        <is>
          <t>2:30</t>
        </is>
      </c>
      <c r="C1451" t="inlineStr">
        <is>
          <t>I don't talk trash. I talk smack. They're totally different.</t>
        </is>
      </c>
      <c r="D1451">
        <f>HYPERLINK("https://www.youtube.com/watch?v=VSv64fV0LDk&amp;t=150s", "Go to time")</f>
        <v/>
      </c>
    </row>
    <row r="1452">
      <c r="A1452">
        <f>HYPERLINK("https://www.youtube.com/watch?v=VSv64fV0LDk", "Video")</f>
        <v/>
      </c>
      <c r="B1452" t="inlineStr">
        <is>
          <t>2:34</t>
        </is>
      </c>
      <c r="C1452" t="inlineStr">
        <is>
          <t>Trash talk is all hypothetical. Like, "yo momma's so fat she could eat the internet" but smack talk is happening</t>
        </is>
      </c>
      <c r="D1452">
        <f>HYPERLINK("https://www.youtube.com/watch?v=VSv64fV0LDk&amp;t=154s", "Go to time")</f>
        <v/>
      </c>
    </row>
    <row r="1453">
      <c r="A1453">
        <f>HYPERLINK("https://www.youtube.com/watch?v=6l9uFT9SOSM", "Video")</f>
        <v/>
      </c>
      <c r="B1453" t="inlineStr">
        <is>
          <t>8:31</t>
        </is>
      </c>
      <c r="C1453" t="inlineStr">
        <is>
          <t>here I don't talk trash I talk smack</t>
        </is>
      </c>
      <c r="D1453">
        <f>HYPERLINK("https://www.youtube.com/watch?v=6l9uFT9SOSM&amp;t=511s", "Go to time")</f>
        <v/>
      </c>
    </row>
    <row r="1454">
      <c r="A1454">
        <f>HYPERLINK("https://www.youtube.com/watch?v=6l9uFT9SOSM", "Video")</f>
        <v/>
      </c>
      <c r="B1454" t="inlineStr">
        <is>
          <t>8:34</t>
        </is>
      </c>
      <c r="C1454" t="inlineStr">
        <is>
          <t>they're totally different trash talk is</t>
        </is>
      </c>
      <c r="D1454">
        <f>HYPERLINK("https://www.youtube.com/watch?v=6l9uFT9SOSM&amp;t=514s", "Go to time")</f>
        <v/>
      </c>
    </row>
    <row r="1455">
      <c r="A1455">
        <f>HYPERLINK("https://www.youtube.com/watch?v=6l9uFT9SOSM", "Video")</f>
        <v/>
      </c>
      <c r="B1455" t="inlineStr">
        <is>
          <t>11:30</t>
        </is>
      </c>
      <c r="C1455" t="inlineStr">
        <is>
          <t>Kelly's trash talking to me because</t>
        </is>
      </c>
      <c r="D1455">
        <f>HYPERLINK("https://www.youtube.com/watch?v=6l9uFT9SOSM&amp;t=690s", "Go to time")</f>
        <v/>
      </c>
    </row>
    <row r="1456">
      <c r="A1456">
        <f>HYPERLINK("https://www.youtube.com/watch?v=y5jchMm0Ae8", "Video")</f>
        <v/>
      </c>
      <c r="B1456" t="inlineStr">
        <is>
          <t>2:53</t>
        </is>
      </c>
      <c r="C1456" t="inlineStr">
        <is>
          <t>computer crashes with the porn and then</t>
        </is>
      </c>
      <c r="D1456">
        <f>HYPERLINK("https://www.youtube.com/watch?v=y5jchMm0Ae8&amp;t=173s", "Go to time")</f>
        <v/>
      </c>
    </row>
    <row r="1457">
      <c r="A1457">
        <f>HYPERLINK("https://www.youtube.com/watch?v=UmsbTXtfXBg", "Video")</f>
        <v/>
      </c>
      <c r="B1457" t="inlineStr">
        <is>
          <t>117:38</t>
        </is>
      </c>
      <c r="C1457" t="inlineStr">
        <is>
          <t>into the trash</t>
        </is>
      </c>
      <c r="D1457">
        <f>HYPERLINK("https://www.youtube.com/watch?v=UmsbTXtfXBg&amp;t=7058s", "Go to time")</f>
        <v/>
      </c>
    </row>
    <row r="1458">
      <c r="A1458">
        <f>HYPERLINK("https://www.youtube.com/watch?v=zBZjDqUsrk0", "Video")</f>
        <v/>
      </c>
      <c r="B1458" t="inlineStr">
        <is>
          <t>0:37</t>
        </is>
      </c>
      <c r="C1458" t="inlineStr">
        <is>
          <t>took the trash so I think it's in the</t>
        </is>
      </c>
      <c r="D1458">
        <f>HYPERLINK("https://www.youtube.com/watch?v=zBZjDqUsrk0&amp;t=37s", "Go to time")</f>
        <v/>
      </c>
    </row>
    <row r="1459">
      <c r="A1459">
        <f>HYPERLINK("https://www.youtube.com/watch?v=sf1z-m4DJ8A", "Video")</f>
        <v/>
      </c>
      <c r="B1459" t="inlineStr">
        <is>
          <t>22:23</t>
        </is>
      </c>
      <c r="C1459" t="inlineStr">
        <is>
          <t>mean to be crash but get prepared to get</t>
        </is>
      </c>
      <c r="D1459">
        <f>HYPERLINK("https://www.youtube.com/watch?v=sf1z-m4DJ8A&amp;t=1343s", "Go to time")</f>
        <v/>
      </c>
    </row>
    <row r="1460">
      <c r="A1460">
        <f>HYPERLINK("https://www.youtube.com/watch?v=sf1z-m4DJ8A", "Video")</f>
        <v/>
      </c>
      <c r="B1460" t="inlineStr">
        <is>
          <t>47:26</t>
        </is>
      </c>
      <c r="C1460" t="inlineStr">
        <is>
          <t>separating crash into whites and</t>
        </is>
      </c>
      <c r="D1460">
        <f>HYPERLINK("https://www.youtube.com/watch?v=sf1z-m4DJ8A&amp;t=2846s", "Go to time")</f>
        <v/>
      </c>
    </row>
    <row r="1461">
      <c r="A1461">
        <f>HYPERLINK("https://www.youtube.com/watch?v=gO8N3L_aERg", "Video")</f>
        <v/>
      </c>
      <c r="B1461" t="inlineStr">
        <is>
          <t>0:52</t>
        </is>
      </c>
      <c r="C1461" t="inlineStr">
        <is>
          <t>*flicks cigarette, igniting trash bin*</t>
        </is>
      </c>
      <c r="D1461">
        <f>HYPERLINK("https://www.youtube.com/watch?v=gO8N3L_aERg&amp;t=52s", "Go to time")</f>
        <v/>
      </c>
    </row>
    <row r="1462">
      <c r="A1462">
        <f>HYPERLINK("https://www.youtube.com/watch?v=gO8N3L_aERg", "Video")</f>
        <v/>
      </c>
      <c r="B1462" t="inlineStr">
        <is>
          <t>3:34</t>
        </is>
      </c>
      <c r="C1462" t="inlineStr">
        <is>
          <t>*Oscar's leg crashes through the ceiling*</t>
        </is>
      </c>
      <c r="D1462">
        <f>HYPERLINK("https://www.youtube.com/watch?v=gO8N3L_aERg&amp;t=214s", "Go to time")</f>
        <v/>
      </c>
    </row>
    <row r="1463">
      <c r="A1463">
        <f>HYPERLINK("https://www.youtube.com/watch?v=-VwgK3V938E", "Video")</f>
        <v/>
      </c>
      <c r="B1463" t="inlineStr">
        <is>
          <t>1:55</t>
        </is>
      </c>
      <c r="C1463" t="inlineStr">
        <is>
          <t>I saw wedding crashers accidentally I</t>
        </is>
      </c>
      <c r="D1463">
        <f>HYPERLINK("https://www.youtube.com/watch?v=-VwgK3V938E&amp;t=115s", "Go to time")</f>
        <v/>
      </c>
    </row>
    <row r="1464">
      <c r="A1464">
        <f>HYPERLINK("https://www.youtube.com/watch?v=-VwgK3V938E", "Video")</f>
        <v/>
      </c>
      <c r="B1464" t="inlineStr">
        <is>
          <t>11:47</t>
        </is>
      </c>
      <c r="C1464" t="inlineStr">
        <is>
          <t>about a man from his trash</t>
        </is>
      </c>
      <c r="D1464">
        <f>HYPERLINK("https://www.youtube.com/watch?v=-VwgK3V938E&amp;t=707s", "Go to time")</f>
        <v/>
      </c>
    </row>
    <row r="1465">
      <c r="A1465">
        <f>HYPERLINK("https://www.youtube.com/watch?v=pgt-qSgera4", "Video")</f>
        <v/>
      </c>
      <c r="B1465" t="inlineStr">
        <is>
          <t>1:35</t>
        </is>
      </c>
      <c r="C1465" t="inlineStr">
        <is>
          <t>from his trash</t>
        </is>
      </c>
      <c r="D1465">
        <f>HYPERLINK("https://www.youtube.com/watch?v=pgt-qSgera4&amp;t=95s", "Go to time")</f>
        <v/>
      </c>
    </row>
    <row r="1466">
      <c r="A1466">
        <f>HYPERLINK("https://www.youtube.com/watch?v=R5W5JyNSuKg", "Video")</f>
        <v/>
      </c>
      <c r="B1466" t="inlineStr">
        <is>
          <t>2:14</t>
        </is>
      </c>
      <c r="C1466" t="inlineStr">
        <is>
          <t>into the trash</t>
        </is>
      </c>
      <c r="D1466">
        <f>HYPERLINK("https://www.youtube.com/watch?v=R5W5JyNSuKg&amp;t=134s", "Go to time")</f>
        <v/>
      </c>
    </row>
    <row r="1467">
      <c r="A1467">
        <f>HYPERLINK("https://www.youtube.com/watch?v=fH2eWou37jw", "Video")</f>
        <v/>
      </c>
      <c r="B1467" t="inlineStr">
        <is>
          <t>3:41</t>
        </is>
      </c>
      <c r="C1467" t="inlineStr">
        <is>
          <t>into the trash</t>
        </is>
      </c>
      <c r="D1467">
        <f>HYPERLINK("https://www.youtube.com/watch?v=fH2eWou37jw&amp;t=221s", "Go to time")</f>
        <v/>
      </c>
    </row>
    <row r="1468">
      <c r="A1468">
        <f>HYPERLINK("https://www.youtube.com/watch?v=32zzZE658ec", "Video")</f>
        <v/>
      </c>
      <c r="B1468" t="inlineStr">
        <is>
          <t>2:45</t>
        </is>
      </c>
      <c r="C1468" t="inlineStr">
        <is>
          <t>If you're gonna have a crash</t>
        </is>
      </c>
      <c r="D1468">
        <f>HYPERLINK("https://www.youtube.com/watch?v=32zzZE658ec&amp;t=165s", "Go to time")</f>
        <v/>
      </c>
    </row>
    <row r="1469">
      <c r="A1469">
        <f>HYPERLINK("https://www.youtube.com/watch?v=6k3XAy0vzPA", "Video")</f>
        <v/>
      </c>
      <c r="B1469" t="inlineStr">
        <is>
          <t>8:19</t>
        </is>
      </c>
      <c r="C1469" t="inlineStr">
        <is>
          <t>crash my friend oh</t>
        </is>
      </c>
      <c r="D1469">
        <f>HYPERLINK("https://www.youtube.com/watch?v=6k3XAy0vzPA&amp;t=499s", "Go to time")</f>
        <v/>
      </c>
    </row>
    <row r="1470">
      <c r="A1470">
        <f>HYPERLINK("https://www.youtube.com/watch?v=bqgVB6Vl-lI", "Video")</f>
        <v/>
      </c>
      <c r="B1470" t="inlineStr">
        <is>
          <t>1:57</t>
        </is>
      </c>
      <c r="C1470" t="inlineStr">
        <is>
          <t>of a car in the event of a crash driver</t>
        </is>
      </c>
      <c r="D1470">
        <f>HYPERLINK("https://www.youtube.com/watch?v=bqgVB6Vl-lI&amp;t=117s", "Go to time")</f>
        <v/>
      </c>
    </row>
    <row r="1471">
      <c r="A1471">
        <f>HYPERLINK("https://www.youtube.com/watch?v=oYfl4UCGBwk", "Video")</f>
        <v/>
      </c>
      <c r="B1471" t="inlineStr">
        <is>
          <t>1:38</t>
        </is>
      </c>
      <c r="C1471" t="inlineStr">
        <is>
          <t>Like being put in a trashcan 
and just thrown off a hill.</t>
        </is>
      </c>
      <c r="D1471">
        <f>HYPERLINK("https://www.youtube.com/watch?v=oYfl4UCGBwk&amp;t=98s", "Go to time")</f>
        <v/>
      </c>
    </row>
    <row r="1472">
      <c r="A1472">
        <f>HYPERLINK("https://www.youtube.com/watch?v=oYfl4UCGBwk", "Video")</f>
        <v/>
      </c>
      <c r="B1472" t="inlineStr">
        <is>
          <t>2:47</t>
        </is>
      </c>
      <c r="C1472" t="inlineStr">
        <is>
          <t>All the way down, just please don't crash, 
please don't crash, please don't crash.</t>
        </is>
      </c>
      <c r="D1472">
        <f>HYPERLINK("https://www.youtube.com/watch?v=oYfl4UCGBwk&amp;t=167s", "Go to time")</f>
        <v/>
      </c>
    </row>
    <row r="1473">
      <c r="A1473">
        <f>HYPERLINK("https://www.youtube.com/watch?v=h42QVfrUVFw", "Video")</f>
        <v/>
      </c>
      <c r="B1473" t="inlineStr">
        <is>
          <t>8:27</t>
        </is>
      </c>
      <c r="C1473" t="inlineStr">
        <is>
          <t>This was a real crash course on volcanic geology,</t>
        </is>
      </c>
      <c r="D1473">
        <f>HYPERLINK("https://www.youtube.com/watch?v=h42QVfrUVFw&amp;t=507s", "Go to time")</f>
        <v/>
      </c>
    </row>
    <row r="1474">
      <c r="A1474">
        <f>HYPERLINK("https://www.youtube.com/watch?v=bVzvZxW5n2Q", "Video")</f>
        <v/>
      </c>
      <c r="B1474" t="inlineStr">
        <is>
          <t>0:15</t>
        </is>
      </c>
      <c r="C1474" t="inlineStr">
        <is>
          <t>as drivers kept crashing into the pileup.</t>
        </is>
      </c>
      <c r="D1474">
        <f>HYPERLINK("https://www.youtube.com/watch?v=bVzvZxW5n2Q&amp;t=15s", "Go to time")</f>
        <v/>
      </c>
    </row>
    <row r="1475">
      <c r="A1475">
        <f>HYPERLINK("https://www.youtube.com/watch?v=2CM6kgzRxyc", "Video")</f>
        <v/>
      </c>
      <c r="B1475" t="inlineStr">
        <is>
          <t>1:00</t>
        </is>
      </c>
      <c r="C1475" t="inlineStr">
        <is>
          <t>and fatal car crashes</t>
        </is>
      </c>
      <c r="D1475">
        <f>HYPERLINK("https://www.youtube.com/watch?v=2CM6kgzRxyc&amp;t=60s", "Go to time")</f>
        <v/>
      </c>
    </row>
    <row r="1476">
      <c r="A1476">
        <f>HYPERLINK("https://www.youtube.com/watch?v=SZ8HlNGMolw", "Video")</f>
        <v/>
      </c>
      <c r="B1476" t="inlineStr">
        <is>
          <t>8:38</t>
        </is>
      </c>
      <c r="C1476" t="inlineStr">
        <is>
          <t>or in maharashtra</t>
        </is>
      </c>
      <c r="D1476">
        <f>HYPERLINK("https://www.youtube.com/watch?v=SZ8HlNGMolw&amp;t=518s", "Go to time")</f>
        <v/>
      </c>
    </row>
    <row r="1477">
      <c r="A1477">
        <f>HYPERLINK("https://www.youtube.com/watch?v=7DlYBJzAo6k", "Video")</f>
        <v/>
      </c>
      <c r="B1477" t="inlineStr">
        <is>
          <t>3:08</t>
        </is>
      </c>
      <c r="C1477" t="inlineStr">
        <is>
          <t>If you watch a big car crash</t>
        </is>
      </c>
      <c r="D1477">
        <f>HYPERLINK("https://www.youtube.com/watch?v=7DlYBJzAo6k&amp;t=188s", "Go to time")</f>
        <v/>
      </c>
    </row>
    <row r="1478">
      <c r="A1478">
        <f>HYPERLINK("https://www.youtube.com/watch?v=CVdn-2KE2bs", "Video")</f>
        <v/>
      </c>
      <c r="B1478" t="inlineStr">
        <is>
          <t>0:42</t>
        </is>
      </c>
      <c r="C1478" t="inlineStr">
        <is>
          <t>Dozens of women were crashing their cars, under the influence of sleeping pills.</t>
        </is>
      </c>
      <c r="D1478">
        <f>HYPERLINK("https://www.youtube.com/watch?v=CVdn-2KE2bs&amp;t=42s", "Go to time")</f>
        <v/>
      </c>
    </row>
    <row r="1479">
      <c r="A1479">
        <f>HYPERLINK("https://www.youtube.com/watch?v=CVdn-2KE2bs", "Video")</f>
        <v/>
      </c>
      <c r="B1479" t="inlineStr">
        <is>
          <t>1:15</t>
        </is>
      </c>
      <c r="C1479" t="inlineStr">
        <is>
          <t>After the crashes,  the Food and Drug Administration  issued a safety warning in 2013 and changed</t>
        </is>
      </c>
      <c r="D1479">
        <f>HYPERLINK("https://www.youtube.com/watch?v=CVdn-2KE2bs&amp;t=75s", "Go to time")</f>
        <v/>
      </c>
    </row>
    <row r="1480">
      <c r="A1480">
        <f>HYPERLINK("https://www.youtube.com/watch?v=SVcsDDABEkM", "Video")</f>
        <v/>
      </c>
      <c r="B1480" t="inlineStr">
        <is>
          <t>1:46</t>
        </is>
      </c>
      <c r="C1480" t="inlineStr">
        <is>
          <t>Could I say like watching waves crashing?</t>
        </is>
      </c>
      <c r="D1480">
        <f>HYPERLINK("https://www.youtube.com/watch?v=SVcsDDABEkM&amp;t=106s", "Go to time")</f>
        <v/>
      </c>
    </row>
    <row r="1481">
      <c r="A1481">
        <f>HYPERLINK("https://www.youtube.com/watch?v=ualUPur6iks", "Video")</f>
        <v/>
      </c>
      <c r="B1481" t="inlineStr">
        <is>
          <t>0:25</t>
        </is>
      </c>
      <c r="C1481" t="inlineStr">
        <is>
          <t>online site crashes and glitches a</t>
        </is>
      </c>
      <c r="D1481">
        <f>HYPERLINK("https://www.youtube.com/watch?v=ualUPur6iks&amp;t=25s", "Go to time")</f>
        <v/>
      </c>
    </row>
    <row r="1482">
      <c r="A1482">
        <f>HYPERLINK("https://www.youtube.com/watch?v=ualUPur6iks", "Video")</f>
        <v/>
      </c>
      <c r="B1482" t="inlineStr">
        <is>
          <t>0:51</t>
        </is>
      </c>
      <c r="C1482" t="inlineStr">
        <is>
          <t>crashed a little more than half of all</t>
        </is>
      </c>
      <c r="D1482">
        <f>HYPERLINK("https://www.youtube.com/watch?v=ualUPur6iks&amp;t=51s", "Go to time")</f>
        <v/>
      </c>
    </row>
    <row r="1483">
      <c r="A1483">
        <f>HYPERLINK("https://www.youtube.com/watch?v=ualUPur6iks", "Video")</f>
        <v/>
      </c>
      <c r="B1483" t="inlineStr">
        <is>
          <t>3:51</t>
        </is>
      </c>
      <c r="C1483" t="inlineStr">
        <is>
          <t>the system to crash and kick you out the</t>
        </is>
      </c>
      <c r="D1483">
        <f>HYPERLINK("https://www.youtube.com/watch?v=ualUPur6iks&amp;t=231s", "Go to time")</f>
        <v/>
      </c>
    </row>
    <row r="1484">
      <c r="A1484">
        <f>HYPERLINK("https://www.youtube.com/watch?v=VWUXDDM_TAQ", "Video")</f>
        <v/>
      </c>
      <c r="B1484" t="inlineStr">
        <is>
          <t>9:33</t>
        </is>
      </c>
      <c r="C1484" t="inlineStr">
        <is>
          <t>the people who had to collect the trash</t>
        </is>
      </c>
      <c r="D1484">
        <f>HYPERLINK("https://www.youtube.com/watch?v=VWUXDDM_TAQ&amp;t=573s", "Go to time")</f>
        <v/>
      </c>
    </row>
    <row r="1485">
      <c r="A1485">
        <f>HYPERLINK("https://www.youtube.com/watch?v=DiheSWIxydk", "Video")</f>
        <v/>
      </c>
      <c r="B1485" t="inlineStr">
        <is>
          <t>2:11</t>
        </is>
      </c>
      <c r="C1485" t="inlineStr">
        <is>
          <t>Assuming it doesn't crash.</t>
        </is>
      </c>
      <c r="D1485">
        <f>HYPERLINK("https://www.youtube.com/watch?v=DiheSWIxydk&amp;t=131s", "Go to time")</f>
        <v/>
      </c>
    </row>
    <row r="1486">
      <c r="A1486">
        <f>HYPERLINK("https://www.youtube.com/watch?v=DiheSWIxydk", "Video")</f>
        <v/>
      </c>
      <c r="B1486" t="inlineStr">
        <is>
          <t>4:55</t>
        </is>
      </c>
      <c r="C1486" t="inlineStr">
        <is>
          <t>Why can't New York City solve 
its embarrassing trash problem?</t>
        </is>
      </c>
      <c r="D1486">
        <f>HYPERLINK("https://www.youtube.com/watch?v=DiheSWIxydk&amp;t=295s", "Go to time")</f>
        <v/>
      </c>
    </row>
    <row r="1487">
      <c r="A1487">
        <f>HYPERLINK("https://www.youtube.com/watch?v=K64wRD8eaus", "Video")</f>
        <v/>
      </c>
      <c r="B1487" t="inlineStr">
        <is>
          <t>4:25</t>
        </is>
      </c>
      <c r="C1487" t="inlineStr">
        <is>
          <t>the ship was protected from almost any crash 
imaginable at the time</t>
        </is>
      </c>
      <c r="D1487">
        <f>HYPERLINK("https://www.youtube.com/watch?v=K64wRD8eaus&amp;t=265s", "Go to time")</f>
        <v/>
      </c>
    </row>
    <row r="1488">
      <c r="A1488">
        <f>HYPERLINK("https://www.youtube.com/watch?v=2BmN8C8IzRw", "Video")</f>
        <v/>
      </c>
      <c r="B1488" t="inlineStr">
        <is>
          <t>10:08</t>
        </is>
      </c>
      <c r="C1488" t="inlineStr">
        <is>
          <t>Women in delivery rooms thrashed violently
and screamed.</t>
        </is>
      </c>
      <c r="D1488">
        <f>HYPERLINK("https://www.youtube.com/watch?v=2BmN8C8IzRw&amp;t=608s", "Go to time")</f>
        <v/>
      </c>
    </row>
    <row r="1489">
      <c r="A1489">
        <f>HYPERLINK("https://www.youtube.com/watch?v=twAP3buj9Og", "Video")</f>
        <v/>
      </c>
      <c r="B1489" t="inlineStr">
        <is>
          <t>26:31</t>
        </is>
      </c>
      <c r="C1489" t="inlineStr">
        <is>
          <t>someone’s sixty-five-year-old trash, a lot
of time on the internet</t>
        </is>
      </c>
      <c r="D1489">
        <f>HYPERLINK("https://www.youtube.com/watch?v=twAP3buj9Og&amp;t=1591s",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2025-06-26T20:26:14Z</dcterms:created>
  <dcterms:modified xsi:type="dcterms:W3CDTF">2025-06-26T20:26:14Z</dcterms:modified>
</cp:coreProperties>
</file>